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15300" windowHeight="7170" firstSheet="1" activeTab="2"/>
  </bookViews>
  <sheets>
    <sheet name="Sheet1" sheetId="6" state="hidden" r:id="rId1"/>
    <sheet name="Relief Projects" sheetId="7" r:id="rId2"/>
    <sheet name="Rehab Projects" sheetId="9" r:id="rId3"/>
  </sheets>
  <definedNames>
    <definedName name="_xlnm._FilterDatabase" localSheetId="0" hidden="1">Sheet1!$A$4:$X$118</definedName>
    <definedName name="_xlnm.Print_Area" localSheetId="0">Sheet1!$A$2:$H$121</definedName>
  </definedNames>
  <calcPr calcId="171027"/>
</workbook>
</file>

<file path=xl/calcChain.xml><?xml version="1.0" encoding="utf-8"?>
<calcChain xmlns="http://schemas.openxmlformats.org/spreadsheetml/2006/main">
  <c r="F8" i="9" l="1"/>
  <c r="F23" i="9" l="1"/>
  <c r="F14" i="9" l="1"/>
  <c r="F92" i="7"/>
  <c r="F18" i="9"/>
  <c r="F16" i="9"/>
  <c r="F9" i="9"/>
  <c r="F7" i="9"/>
  <c r="F25" i="9" l="1"/>
  <c r="F107" i="7"/>
  <c r="F18" i="7"/>
  <c r="F102" i="7" l="1"/>
  <c r="F43" i="7"/>
  <c r="F14" i="7"/>
  <c r="F120" i="6"/>
  <c r="F119" i="6"/>
  <c r="F108" i="7" l="1"/>
  <c r="F18" i="6"/>
  <c r="F45" i="6"/>
  <c r="F110" i="6"/>
  <c r="F106" i="6" l="1"/>
  <c r="F14" i="6"/>
  <c r="F121" i="6" l="1"/>
</calcChain>
</file>

<file path=xl/sharedStrings.xml><?xml version="1.0" encoding="utf-8"?>
<sst xmlns="http://schemas.openxmlformats.org/spreadsheetml/2006/main" count="534" uniqueCount="228">
  <si>
    <t>District</t>
  </si>
  <si>
    <t>Seruthur</t>
  </si>
  <si>
    <t>Nagapattinam</t>
  </si>
  <si>
    <t>Korukkai</t>
  </si>
  <si>
    <t>Katchanam</t>
  </si>
  <si>
    <t>Thiruvarur</t>
  </si>
  <si>
    <t>Nedumbalam</t>
  </si>
  <si>
    <t>Cycle Shed</t>
  </si>
  <si>
    <t>Thirupoondi</t>
  </si>
  <si>
    <t>Ettukudi</t>
  </si>
  <si>
    <t>Thiruthuraipoondi</t>
  </si>
  <si>
    <t>Kunnalur</t>
  </si>
  <si>
    <t>Pannaipothu</t>
  </si>
  <si>
    <t>Relief Activities</t>
  </si>
  <si>
    <t>Comments</t>
  </si>
  <si>
    <t>Food Distribution</t>
  </si>
  <si>
    <t>Kottur</t>
  </si>
  <si>
    <t>Candles</t>
  </si>
  <si>
    <t>Match Box</t>
  </si>
  <si>
    <t>Bread</t>
  </si>
  <si>
    <t>Mosquito Coil</t>
  </si>
  <si>
    <t>250 Nos</t>
  </si>
  <si>
    <t>500 Nos</t>
  </si>
  <si>
    <t>570 Nos</t>
  </si>
  <si>
    <t>280 Nos</t>
  </si>
  <si>
    <t>Mannarkudi</t>
  </si>
  <si>
    <t>Water Packet</t>
  </si>
  <si>
    <t>Bedsheets (Donation in Kind)</t>
  </si>
  <si>
    <t>Sarees (Donation in Kind)</t>
  </si>
  <si>
    <t>Solar Lantern</t>
  </si>
  <si>
    <t>1675 Nos</t>
  </si>
  <si>
    <t>S.No.</t>
  </si>
  <si>
    <t>No. of Beneficiaries</t>
  </si>
  <si>
    <t>3 Nos</t>
  </si>
  <si>
    <t>20 Nos</t>
  </si>
  <si>
    <t>Kallikudi</t>
  </si>
  <si>
    <t>Bedsheets</t>
  </si>
  <si>
    <t xml:space="preserve">Mats </t>
  </si>
  <si>
    <t>Sarees</t>
  </si>
  <si>
    <t>Lungi</t>
  </si>
  <si>
    <t>Towel</t>
  </si>
  <si>
    <t xml:space="preserve">Solar Lantern </t>
  </si>
  <si>
    <t>Plastic Mats</t>
  </si>
  <si>
    <t>Solar Lantern (ABC School)</t>
  </si>
  <si>
    <t>Biscuits</t>
  </si>
  <si>
    <t>Kadampamvilagam</t>
  </si>
  <si>
    <t>Muthurasapuram</t>
  </si>
  <si>
    <t>Rice Bags (Donation in Kind)</t>
  </si>
  <si>
    <t>Ezhilur</t>
  </si>
  <si>
    <t>Idumbavanam</t>
  </si>
  <si>
    <t>40 Nos</t>
  </si>
  <si>
    <t>Thalaikadu (Hostel)</t>
  </si>
  <si>
    <t>T. Shirt (Donation in Kind)</t>
  </si>
  <si>
    <t>Thiruthuraipoondi (Korukkai)</t>
  </si>
  <si>
    <t>Pudukottai</t>
  </si>
  <si>
    <t>Keeramangalam</t>
  </si>
  <si>
    <t>Bleaching Powder</t>
  </si>
  <si>
    <t>1,92,500.00</t>
  </si>
  <si>
    <t>Sugar</t>
  </si>
  <si>
    <t>Rava Grocery items</t>
  </si>
  <si>
    <t>Sanitary Napkins</t>
  </si>
  <si>
    <t>Sleeping mats</t>
  </si>
  <si>
    <t>150 Nos</t>
  </si>
  <si>
    <t>Salt</t>
  </si>
  <si>
    <t>Thanjavur</t>
  </si>
  <si>
    <t>Koravayalkadu, Vilakkuvettikadu, Kollangarambai</t>
  </si>
  <si>
    <t>Mosquito Coil, Match Box, Candle, Water, Biscuits, Rava, Milk Powder</t>
  </si>
  <si>
    <t>Sleeping Mat</t>
  </si>
  <si>
    <t>Adirampattinam</t>
  </si>
  <si>
    <t xml:space="preserve">Rice bags </t>
  </si>
  <si>
    <t>Wheat Flour</t>
  </si>
  <si>
    <t>Dhal</t>
  </si>
  <si>
    <t>Thamarakottai South</t>
  </si>
  <si>
    <t>Kargavayil</t>
  </si>
  <si>
    <t>Kottagudi</t>
  </si>
  <si>
    <t>Rendampulikadu</t>
  </si>
  <si>
    <t>Rava, Rice, Soap, Wheat flour, Torch light, Lungi, Bed sheets</t>
  </si>
  <si>
    <t>Mallipattinam</t>
  </si>
  <si>
    <t>Thillalangadi</t>
  </si>
  <si>
    <t>Kallikadu</t>
  </si>
  <si>
    <t>Ponnavarayankottai</t>
  </si>
  <si>
    <t>Anaikkadu</t>
  </si>
  <si>
    <t>Vendakkottai</t>
  </si>
  <si>
    <t>Karappidagai</t>
  </si>
  <si>
    <t>Amount Spent (Rs)</t>
  </si>
  <si>
    <t>Name of the Villages</t>
  </si>
  <si>
    <t>3305 Nos</t>
  </si>
  <si>
    <t>588 Nos</t>
  </si>
  <si>
    <t>484 Nos</t>
  </si>
  <si>
    <t>313 Nos</t>
  </si>
  <si>
    <t>176 Nos</t>
  </si>
  <si>
    <t>955 Nos</t>
  </si>
  <si>
    <t>281 Nos</t>
  </si>
  <si>
    <t>Medical Camp</t>
  </si>
  <si>
    <t>3526 Nos</t>
  </si>
  <si>
    <t>Seruthalaikadu</t>
  </si>
  <si>
    <t>Vilundamavadi</t>
  </si>
  <si>
    <t>Kovilpattu</t>
  </si>
  <si>
    <t>Kaduvangudi</t>
  </si>
  <si>
    <t>Manalmedu</t>
  </si>
  <si>
    <t>Mangalore Roof Tiles</t>
  </si>
  <si>
    <t>157 Families</t>
  </si>
  <si>
    <t>30 Families</t>
  </si>
  <si>
    <t>Thondiyakadu</t>
  </si>
  <si>
    <t>10 Families</t>
  </si>
  <si>
    <t>Water Tank- GHSS</t>
  </si>
  <si>
    <t>Mangalore Tiles-GHSS</t>
  </si>
  <si>
    <t>Water Tank-GHSS</t>
  </si>
  <si>
    <t>Thiruthangoor</t>
  </si>
  <si>
    <t>GHS- Hand Pump</t>
  </si>
  <si>
    <t>GHS- Borewell</t>
  </si>
  <si>
    <t>Class Room-Thiruvalluvar Arulneri Middle School</t>
  </si>
  <si>
    <t>GHS-Water Tank</t>
  </si>
  <si>
    <t>GHS-Construction of Toilet</t>
  </si>
  <si>
    <t>GHS- Roof Sheet</t>
  </si>
  <si>
    <t>LN Puram</t>
  </si>
  <si>
    <t xml:space="preserve">JCB work </t>
  </si>
  <si>
    <t>Solar Powered stand alone street lighting system</t>
  </si>
  <si>
    <t>109 Families</t>
  </si>
  <si>
    <t>250 Families</t>
  </si>
  <si>
    <t>Stage Construction</t>
  </si>
  <si>
    <t>GHS-Roof Sheet</t>
  </si>
  <si>
    <t>Jan &amp; Feb-2019</t>
  </si>
  <si>
    <t>22 to 24 Nov'2018</t>
  </si>
  <si>
    <t>22 to 26 Nov'2018</t>
  </si>
  <si>
    <t>22 to 25 Nov'2018</t>
  </si>
  <si>
    <t>24 to 26 Nov'2018</t>
  </si>
  <si>
    <t>24  &amp; 25 Nov'2018</t>
  </si>
  <si>
    <t>24  Nov'2018</t>
  </si>
  <si>
    <t>20  Dec'2018</t>
  </si>
  <si>
    <t>22 Nov'2018</t>
  </si>
  <si>
    <t>22 &amp; 23 Nov'2018</t>
  </si>
  <si>
    <t>25 &amp; 26 Nov'2018</t>
  </si>
  <si>
    <t>25 &amp; 26 Dec'2018</t>
  </si>
  <si>
    <t>Dates Conducted</t>
  </si>
  <si>
    <t>23&amp;24 Nov.2018</t>
  </si>
  <si>
    <t xml:space="preserve"> Grand Total</t>
  </si>
  <si>
    <t>Coconut Seedlings</t>
  </si>
  <si>
    <t>64 Families</t>
  </si>
  <si>
    <t>Solar Lantern- 1 No (ABC School)</t>
  </si>
  <si>
    <t>250 Students</t>
  </si>
  <si>
    <t>160 Students</t>
  </si>
  <si>
    <t>230 Students</t>
  </si>
  <si>
    <t>184 Students</t>
  </si>
  <si>
    <t>200 Students</t>
  </si>
  <si>
    <t>150 Students</t>
  </si>
  <si>
    <t>192 Students</t>
  </si>
  <si>
    <t>40 Students</t>
  </si>
  <si>
    <t>Miscellaneous</t>
  </si>
  <si>
    <t>Banners, Relief Kit Bgas, Photographs, Videos etc.,</t>
  </si>
  <si>
    <t>Feb'2019</t>
  </si>
  <si>
    <t>-</t>
  </si>
  <si>
    <t>Housing Projects - 100 Nos (Phase I )</t>
  </si>
  <si>
    <t>Housing Project</t>
  </si>
  <si>
    <t>CYCLONE GAJA RELIEF AND REHAB PROJECTS LIST UPDATED - 16TH AUGUST 2019</t>
  </si>
  <si>
    <t>Thalaikadu</t>
  </si>
  <si>
    <t>Muttanpalam</t>
  </si>
  <si>
    <t>5 July '2019</t>
  </si>
  <si>
    <t>Solarlight - 5 Nos</t>
  </si>
  <si>
    <t>29 March '2019</t>
  </si>
  <si>
    <t>3 April '2019</t>
  </si>
  <si>
    <t>22 July '2019</t>
  </si>
  <si>
    <t>837 Nos</t>
  </si>
  <si>
    <t>426 Students</t>
  </si>
  <si>
    <t>25 Families</t>
  </si>
  <si>
    <t>GAJA REHAB PROJECTS LIST UPDATED - 16TH AUGUST 2019</t>
  </si>
  <si>
    <t>Jan &amp; Feb 2019</t>
  </si>
  <si>
    <t>CYCLONE GAJA RELIEF PROJECTS LIST UPDATED - 16TH AUGUST 2019</t>
  </si>
  <si>
    <t>Government Hr. Sec. School, Nedumbalam  - Cycle Shed</t>
  </si>
  <si>
    <t>Government Hr. Sec. School, Nedumbalam- Construction of Stage</t>
  </si>
  <si>
    <t>Thiruvalluvar Arulneri Middle School, Korukkai - 2 Nos Classroom</t>
  </si>
  <si>
    <t>Government Hr. Sec. School, Thalaikadu - Water Tank</t>
  </si>
  <si>
    <t>Government High School, Seruthur -Water Tank</t>
  </si>
  <si>
    <t>Government High School, Seruthur -Construction of Toilet</t>
  </si>
  <si>
    <t>Government High School, Thirupoondi - Roof Sheet</t>
  </si>
  <si>
    <t>Government High School, Thirupoondi -Water Tank</t>
  </si>
  <si>
    <t>Gaja Houses</t>
  </si>
  <si>
    <t>Housing Projects - 14 Nos (Phase 1)</t>
  </si>
  <si>
    <t>Housing Projects  - 20 Nos (Phase 1)</t>
  </si>
  <si>
    <t>Government Hr. Sec. School, Nedumbalam - Water Tank</t>
  </si>
  <si>
    <t>Government Hr. Sec. School, Nedumbalam - Roof Sheet</t>
  </si>
  <si>
    <t>20 Dec '2018</t>
  </si>
  <si>
    <t>Government High School, Thiruthangoor - Hand Pump</t>
  </si>
  <si>
    <t>Government High School, Katchanam- Borewell</t>
  </si>
  <si>
    <t>Bicycle - 10 Nos</t>
  </si>
  <si>
    <t>Date of Relief works</t>
  </si>
  <si>
    <t>Date of commencement of project</t>
  </si>
  <si>
    <t>Aug '2019</t>
  </si>
  <si>
    <t>70 Nos</t>
  </si>
  <si>
    <t>100 Nos</t>
  </si>
  <si>
    <t>Housing Projects  - 10 Nos</t>
  </si>
  <si>
    <t>50 Nos</t>
  </si>
  <si>
    <t>140 Students</t>
  </si>
  <si>
    <t>Jan '2019</t>
  </si>
  <si>
    <t>Banners, Relief Kit Bags, Photographs, Videos etc.,</t>
  </si>
  <si>
    <t>ANNEXURE 1 - Immediate Relief Projects</t>
  </si>
  <si>
    <t>ANNEXURE - 2 - Rehabilitation Projects</t>
  </si>
  <si>
    <t>Funded By</t>
  </si>
  <si>
    <t xml:space="preserve"> </t>
  </si>
  <si>
    <t>14 houses by Columbus Tamil Sangam and 6 by Tamil Association of Greater Delaware Valley</t>
  </si>
  <si>
    <t>s</t>
  </si>
  <si>
    <t>Charlotte Tamil Sangam</t>
  </si>
  <si>
    <t>Village</t>
  </si>
  <si>
    <t>No. of houses planned</t>
  </si>
  <si>
    <t>Work taken up</t>
  </si>
  <si>
    <t>Current status</t>
  </si>
  <si>
    <t>20 completed</t>
  </si>
  <si>
    <t>Kunnaloor</t>
  </si>
  <si>
    <t>9 completed and 3houses construction in progress</t>
  </si>
  <si>
    <t>Ekkal</t>
  </si>
  <si>
    <t>Approval of beneficiaries from Rural Development Department is awaited</t>
  </si>
  <si>
    <t>Kadambavilagam</t>
  </si>
  <si>
    <t>1-work in progress, 5 Approval of beneficiaries  from RD Dept is awaited</t>
  </si>
  <si>
    <t>Pannai pothu</t>
  </si>
  <si>
    <t>1-In progress, 4 approval from RD Dept is awaited</t>
  </si>
  <si>
    <t>Thondiakadu</t>
  </si>
  <si>
    <t>7-work in progress, 3 approval of beneficiaries  from RD Dept is awaited</t>
  </si>
  <si>
    <t>Approval of beneficiaries from RD Dept is awaited</t>
  </si>
  <si>
    <t>Kaduvakudi</t>
  </si>
  <si>
    <t>Total</t>
  </si>
  <si>
    <t>Kansas City Tamil Sangam</t>
  </si>
  <si>
    <t>Tamil Malarum Mayiam, Dallas</t>
  </si>
  <si>
    <t>United Tamil Foundation, Dallas</t>
  </si>
  <si>
    <t>Vaagai Women Empowerment, North Carolina</t>
  </si>
  <si>
    <t>Michigan Tamil Sangam $ 5,005</t>
  </si>
  <si>
    <t>Greater Atlanta Tamil Sangam</t>
  </si>
  <si>
    <t>Greater Atlanta Tamil Sangam - Rs. 3 Lakhs</t>
  </si>
  <si>
    <t>Status on 100 Houses to be built with funds from U.S. and additional support from Prime Minister's Awaas Yojana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</si>
</sst>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1"/>
      <name val="Calibri"/>
      <family val="2"/>
    </font>
    <font>
      <sz val="11"/>
      <name val="Bookman Old Style"/>
      <family val="1"/>
    </font>
    <font>
      <b/>
      <sz val="14"/>
      <name val="Calibri"/>
      <family val="2"/>
    </font>
    <font>
      <b/>
      <u val="double"/>
      <sz val="11"/>
      <color rgb="FF000000"/>
      <name val="Bookman Old Style"/>
      <family val="1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Bookman Old Style"/>
      <family val="1"/>
    </font>
    <font>
      <sz val="11"/>
      <color rgb="FF222222"/>
      <name val="Calibri"/>
      <family val="2"/>
    </font>
    <font>
      <b/>
      <sz val="16"/>
      <color rgb="FF22222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6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ont="1" applyFill="1" applyAlignment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43" fontId="3" fillId="0" borderId="0" xfId="1" applyFont="1" applyFill="1"/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0" fillId="0" borderId="0" xfId="0" applyNumberFormat="1" applyFont="1" applyFill="1" applyAlignment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0" xfId="0" applyFont="1" applyFill="1" applyBorder="1"/>
    <xf numFmtId="43" fontId="3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vertical="center"/>
    </xf>
    <xf numFmtId="0" fontId="3" fillId="0" borderId="3" xfId="0" applyFont="1" applyBorder="1" applyAlignment="1"/>
    <xf numFmtId="0" fontId="3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3" fontId="3" fillId="0" borderId="1" xfId="1" applyFont="1" applyBorder="1" applyAlignment="1"/>
    <xf numFmtId="43" fontId="3" fillId="0" borderId="0" xfId="0" applyNumberFormat="1" applyFont="1" applyFill="1"/>
    <xf numFmtId="43" fontId="7" fillId="0" borderId="22" xfId="0" applyNumberFormat="1" applyFont="1" applyFill="1" applyBorder="1" applyAlignment="1"/>
    <xf numFmtId="0" fontId="3" fillId="0" borderId="1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/>
    <xf numFmtId="43" fontId="3" fillId="0" borderId="25" xfId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3" fillId="0" borderId="1" xfId="1" applyFont="1" applyBorder="1" applyAlignment="1">
      <alignment horizontal="right"/>
    </xf>
    <xf numFmtId="43" fontId="3" fillId="0" borderId="1" xfId="1" applyFont="1" applyBorder="1" applyAlignment="1">
      <alignment horizontal="right" wrapText="1"/>
    </xf>
    <xf numFmtId="43" fontId="3" fillId="0" borderId="23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6" fillId="0" borderId="20" xfId="1" applyFont="1" applyFill="1" applyBorder="1"/>
    <xf numFmtId="43" fontId="3" fillId="0" borderId="20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3" fillId="2" borderId="0" xfId="0" applyFont="1" applyFill="1"/>
    <xf numFmtId="0" fontId="0" fillId="2" borderId="0" xfId="0" applyFont="1" applyFill="1" applyAlignment="1"/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43" fontId="2" fillId="0" borderId="5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3" fontId="7" fillId="0" borderId="20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43" fontId="0" fillId="0" borderId="0" xfId="0" applyNumberFormat="1" applyFont="1" applyFill="1" applyAlignment="1"/>
    <xf numFmtId="0" fontId="3" fillId="2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3" fontId="3" fillId="2" borderId="1" xfId="1" applyFont="1" applyFill="1" applyBorder="1" applyAlignment="1"/>
    <xf numFmtId="43" fontId="2" fillId="2" borderId="1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3" fontId="2" fillId="2" borderId="1" xfId="1" applyFont="1" applyFill="1" applyBorder="1" applyAlignment="1"/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wrapText="1"/>
    </xf>
    <xf numFmtId="0" fontId="5" fillId="0" borderId="10" xfId="0" applyFont="1" applyFill="1" applyBorder="1"/>
    <xf numFmtId="43" fontId="3" fillId="0" borderId="21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/>
    </xf>
    <xf numFmtId="43" fontId="5" fillId="0" borderId="20" xfId="1" applyFont="1" applyFill="1" applyBorder="1"/>
    <xf numFmtId="43" fontId="3" fillId="0" borderId="8" xfId="1" applyFont="1" applyFill="1" applyBorder="1" applyAlignment="1">
      <alignment horizontal="center" vertical="center"/>
    </xf>
    <xf numFmtId="43" fontId="5" fillId="0" borderId="10" xfId="1" applyFont="1" applyFill="1" applyBorder="1"/>
    <xf numFmtId="43" fontId="5" fillId="0" borderId="13" xfId="1" applyFont="1" applyFill="1" applyBorder="1"/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12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43" fontId="3" fillId="0" borderId="3" xfId="1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4"/>
  <sheetViews>
    <sheetView topLeftCell="A101" workbookViewId="0">
      <selection activeCell="F104" sqref="F104"/>
    </sheetView>
  </sheetViews>
  <sheetFormatPr defaultColWidth="14.42578125" defaultRowHeight="15" x14ac:dyDescent="0.25"/>
  <cols>
    <col min="1" max="1" width="7.5703125" style="3" customWidth="1"/>
    <col min="2" max="2" width="16.28515625" style="61" customWidth="1"/>
    <col min="3" max="3" width="24.7109375" style="61" customWidth="1"/>
    <col min="4" max="4" width="34.42578125" style="3" customWidth="1"/>
    <col min="5" max="5" width="21.28515625" style="3" customWidth="1"/>
    <col min="6" max="6" width="18" style="3" customWidth="1"/>
    <col min="7" max="7" width="18.5703125" style="3" customWidth="1"/>
    <col min="8" max="8" width="18.28515625" style="3" customWidth="1"/>
    <col min="9" max="24" width="8.7109375" style="3" customWidth="1"/>
    <col min="25" max="16384" width="14.42578125" style="3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8.5" customHeight="1" x14ac:dyDescent="0.25">
      <c r="A2" s="122" t="s">
        <v>154</v>
      </c>
      <c r="B2" s="123"/>
      <c r="C2" s="123"/>
      <c r="D2" s="123"/>
      <c r="E2" s="123"/>
      <c r="F2" s="123"/>
      <c r="G2" s="123"/>
      <c r="H2" s="1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9.75" customHeight="1" x14ac:dyDescent="0.25">
      <c r="A4" s="4" t="s">
        <v>31</v>
      </c>
      <c r="B4" s="4" t="s">
        <v>0</v>
      </c>
      <c r="C4" s="23" t="s">
        <v>85</v>
      </c>
      <c r="D4" s="24" t="s">
        <v>13</v>
      </c>
      <c r="E4" s="25" t="s">
        <v>134</v>
      </c>
      <c r="F4" s="5" t="s">
        <v>84</v>
      </c>
      <c r="G4" s="5" t="s">
        <v>32</v>
      </c>
      <c r="H4" s="4" t="s">
        <v>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0" customHeight="1" x14ac:dyDescent="0.25">
      <c r="A5" s="124">
        <v>1</v>
      </c>
      <c r="B5" s="158" t="s">
        <v>5</v>
      </c>
      <c r="C5" s="127" t="s">
        <v>16</v>
      </c>
      <c r="D5" s="47" t="s">
        <v>17</v>
      </c>
      <c r="E5" s="201" t="s">
        <v>123</v>
      </c>
      <c r="F5" s="142">
        <v>23318</v>
      </c>
      <c r="G5" s="117" t="s">
        <v>30</v>
      </c>
      <c r="H5" s="12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25"/>
      <c r="B6" s="126"/>
      <c r="C6" s="128"/>
      <c r="D6" s="48" t="s">
        <v>18</v>
      </c>
      <c r="E6" s="214"/>
      <c r="F6" s="143"/>
      <c r="G6" s="118"/>
      <c r="H6" s="1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25"/>
      <c r="B7" s="126"/>
      <c r="C7" s="128"/>
      <c r="D7" s="48" t="s">
        <v>19</v>
      </c>
      <c r="E7" s="214"/>
      <c r="F7" s="143"/>
      <c r="G7" s="118"/>
      <c r="H7" s="12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25"/>
      <c r="B8" s="126"/>
      <c r="C8" s="128"/>
      <c r="D8" s="48" t="s">
        <v>26</v>
      </c>
      <c r="E8" s="214"/>
      <c r="F8" s="143"/>
      <c r="G8" s="118"/>
      <c r="H8" s="1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25"/>
      <c r="B9" s="126"/>
      <c r="C9" s="128"/>
      <c r="D9" s="48" t="s">
        <v>20</v>
      </c>
      <c r="E9" s="214"/>
      <c r="F9" s="143"/>
      <c r="G9" s="118"/>
      <c r="H9" s="12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 customHeight="1" x14ac:dyDescent="0.25">
      <c r="A10" s="125"/>
      <c r="B10" s="126"/>
      <c r="C10" s="128"/>
      <c r="D10" s="48" t="s">
        <v>27</v>
      </c>
      <c r="E10" s="214"/>
      <c r="F10" s="143"/>
      <c r="G10" s="118"/>
      <c r="H10" s="1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25"/>
      <c r="B11" s="126"/>
      <c r="C11" s="128"/>
      <c r="D11" s="48" t="s">
        <v>28</v>
      </c>
      <c r="E11" s="214"/>
      <c r="F11" s="143"/>
      <c r="G11" s="118"/>
      <c r="H11" s="12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25"/>
      <c r="B12" s="126"/>
      <c r="C12" s="128"/>
      <c r="D12" s="48" t="s">
        <v>15</v>
      </c>
      <c r="E12" s="214"/>
      <c r="F12" s="66">
        <v>5000</v>
      </c>
      <c r="G12" s="30" t="s">
        <v>24</v>
      </c>
      <c r="H12" s="12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25"/>
      <c r="B13" s="126"/>
      <c r="C13" s="128"/>
      <c r="D13" s="48" t="s">
        <v>93</v>
      </c>
      <c r="E13" s="214"/>
      <c r="F13" s="67">
        <v>0</v>
      </c>
      <c r="G13" s="30" t="s">
        <v>92</v>
      </c>
      <c r="H13" s="1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25"/>
      <c r="B14" s="126"/>
      <c r="C14" s="208"/>
      <c r="D14" s="48" t="s">
        <v>29</v>
      </c>
      <c r="E14" s="202"/>
      <c r="F14" s="62">
        <f>1449*3</f>
        <v>4347</v>
      </c>
      <c r="G14" s="30" t="s">
        <v>33</v>
      </c>
      <c r="H14" s="1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25"/>
      <c r="B15" s="126"/>
      <c r="C15" s="140" t="s">
        <v>25</v>
      </c>
      <c r="D15" s="48" t="s">
        <v>17</v>
      </c>
      <c r="E15" s="201" t="s">
        <v>123</v>
      </c>
      <c r="F15" s="144">
        <v>5000</v>
      </c>
      <c r="G15" s="138" t="s">
        <v>22</v>
      </c>
      <c r="H15" s="14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25"/>
      <c r="B16" s="126"/>
      <c r="C16" s="209"/>
      <c r="D16" s="48" t="s">
        <v>18</v>
      </c>
      <c r="E16" s="214"/>
      <c r="F16" s="145"/>
      <c r="G16" s="139"/>
      <c r="H16" s="14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1" customHeight="1" x14ac:dyDescent="0.25">
      <c r="A17" s="125"/>
      <c r="B17" s="126"/>
      <c r="C17" s="210"/>
      <c r="D17" s="48" t="s">
        <v>29</v>
      </c>
      <c r="E17" s="202"/>
      <c r="F17" s="6">
        <v>28980</v>
      </c>
      <c r="G17" s="29" t="s">
        <v>34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5">
      <c r="A18" s="125"/>
      <c r="B18" s="126"/>
      <c r="C18" s="127" t="s">
        <v>35</v>
      </c>
      <c r="D18" s="1" t="s">
        <v>36</v>
      </c>
      <c r="E18" s="173" t="s">
        <v>124</v>
      </c>
      <c r="F18" s="146">
        <f>516115+23170+62698+29648+94209+71973</f>
        <v>797813</v>
      </c>
      <c r="G18" s="118" t="s">
        <v>94</v>
      </c>
      <c r="H18" s="1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25"/>
      <c r="B19" s="126"/>
      <c r="C19" s="128"/>
      <c r="D19" s="8" t="s">
        <v>37</v>
      </c>
      <c r="E19" s="184"/>
      <c r="F19" s="147"/>
      <c r="G19" s="139"/>
      <c r="H19" s="14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25"/>
      <c r="B20" s="126"/>
      <c r="C20" s="128"/>
      <c r="D20" s="9" t="s">
        <v>38</v>
      </c>
      <c r="E20" s="184"/>
      <c r="F20" s="147"/>
      <c r="G20" s="139"/>
      <c r="H20" s="14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25"/>
      <c r="B21" s="126"/>
      <c r="C21" s="128"/>
      <c r="D21" s="10" t="s">
        <v>39</v>
      </c>
      <c r="E21" s="184"/>
      <c r="F21" s="148"/>
      <c r="G21" s="139"/>
      <c r="H21" s="14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25"/>
      <c r="B22" s="126"/>
      <c r="C22" s="128"/>
      <c r="D22" s="10" t="s">
        <v>40</v>
      </c>
      <c r="E22" s="184"/>
      <c r="F22" s="148"/>
      <c r="G22" s="139"/>
      <c r="H22" s="14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25"/>
      <c r="B23" s="126"/>
      <c r="C23" s="128"/>
      <c r="D23" s="11" t="s">
        <v>17</v>
      </c>
      <c r="E23" s="184"/>
      <c r="F23" s="147"/>
      <c r="G23" s="139"/>
      <c r="H23" s="14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25"/>
      <c r="B24" s="126"/>
      <c r="C24" s="128"/>
      <c r="D24" s="11" t="s">
        <v>41</v>
      </c>
      <c r="E24" s="174"/>
      <c r="F24" s="147"/>
      <c r="G24" s="139"/>
      <c r="H24" s="14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5">
      <c r="A25" s="125"/>
      <c r="B25" s="126"/>
      <c r="C25" s="208"/>
      <c r="D25" s="11" t="s">
        <v>93</v>
      </c>
      <c r="E25" s="173" t="s">
        <v>125</v>
      </c>
      <c r="F25" s="147"/>
      <c r="G25" s="139"/>
      <c r="H25" s="14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25"/>
      <c r="B26" s="126"/>
      <c r="C26" s="127" t="s">
        <v>6</v>
      </c>
      <c r="D26" s="9" t="s">
        <v>36</v>
      </c>
      <c r="E26" s="184"/>
      <c r="F26" s="147"/>
      <c r="G26" s="139"/>
      <c r="H26" s="14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125"/>
      <c r="B27" s="126"/>
      <c r="C27" s="128"/>
      <c r="D27" s="10" t="s">
        <v>42</v>
      </c>
      <c r="E27" s="184"/>
      <c r="F27" s="147"/>
      <c r="G27" s="139"/>
      <c r="H27" s="14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125"/>
      <c r="B28" s="126"/>
      <c r="C28" s="128"/>
      <c r="D28" s="11" t="s">
        <v>38</v>
      </c>
      <c r="E28" s="184"/>
      <c r="F28" s="147"/>
      <c r="G28" s="139"/>
      <c r="H28" s="14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125"/>
      <c r="B29" s="126"/>
      <c r="C29" s="128"/>
      <c r="D29" s="1" t="s">
        <v>40</v>
      </c>
      <c r="E29" s="184"/>
      <c r="F29" s="147"/>
      <c r="G29" s="139"/>
      <c r="H29" s="14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125"/>
      <c r="B30" s="126"/>
      <c r="C30" s="128"/>
      <c r="D30" s="1" t="s">
        <v>17</v>
      </c>
      <c r="E30" s="184"/>
      <c r="F30" s="147"/>
      <c r="G30" s="139"/>
      <c r="H30" s="14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125"/>
      <c r="B31" s="126"/>
      <c r="C31" s="128"/>
      <c r="D31" s="1" t="s">
        <v>43</v>
      </c>
      <c r="E31" s="174"/>
      <c r="F31" s="147"/>
      <c r="G31" s="139"/>
      <c r="H31" s="14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125"/>
      <c r="B32" s="126"/>
      <c r="C32" s="128"/>
      <c r="D32" s="1" t="s">
        <v>105</v>
      </c>
      <c r="E32" s="152" t="s">
        <v>124</v>
      </c>
      <c r="F32" s="147"/>
      <c r="G32" s="139"/>
      <c r="H32" s="14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125"/>
      <c r="B33" s="126"/>
      <c r="C33" s="128"/>
      <c r="D33" s="1" t="s">
        <v>121</v>
      </c>
      <c r="E33" s="153"/>
      <c r="F33" s="147"/>
      <c r="G33" s="139"/>
      <c r="H33" s="14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125"/>
      <c r="B34" s="126"/>
      <c r="C34" s="128"/>
      <c r="D34" s="1" t="s">
        <v>7</v>
      </c>
      <c r="E34" s="191"/>
      <c r="F34" s="147"/>
      <c r="G34" s="139"/>
      <c r="H34" s="1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5.5" customHeight="1" x14ac:dyDescent="0.25">
      <c r="A35" s="125"/>
      <c r="B35" s="126"/>
      <c r="C35" s="208"/>
      <c r="D35" s="1" t="s">
        <v>120</v>
      </c>
      <c r="E35" s="9"/>
      <c r="F35" s="147"/>
      <c r="G35" s="139"/>
      <c r="H35" s="1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125"/>
      <c r="B36" s="126"/>
      <c r="C36" s="127" t="s">
        <v>11</v>
      </c>
      <c r="D36" s="48" t="s">
        <v>36</v>
      </c>
      <c r="E36" s="137" t="s">
        <v>123</v>
      </c>
      <c r="F36" s="148"/>
      <c r="G36" s="139"/>
      <c r="H36" s="1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125"/>
      <c r="B37" s="126"/>
      <c r="C37" s="128"/>
      <c r="D37" s="48" t="s">
        <v>37</v>
      </c>
      <c r="E37" s="137"/>
      <c r="F37" s="148"/>
      <c r="G37" s="139"/>
      <c r="H37" s="1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125"/>
      <c r="B38" s="126"/>
      <c r="C38" s="141"/>
      <c r="D38" s="48" t="s">
        <v>17</v>
      </c>
      <c r="E38" s="137"/>
      <c r="F38" s="148"/>
      <c r="G38" s="139"/>
      <c r="H38" s="1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125"/>
      <c r="B39" s="126"/>
      <c r="C39" s="141"/>
      <c r="D39" s="48" t="s">
        <v>18</v>
      </c>
      <c r="E39" s="137"/>
      <c r="F39" s="148"/>
      <c r="G39" s="139"/>
      <c r="H39" s="1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25">
      <c r="A40" s="125"/>
      <c r="B40" s="126"/>
      <c r="C40" s="141"/>
      <c r="D40" s="47" t="s">
        <v>93</v>
      </c>
      <c r="E40" s="137"/>
      <c r="F40" s="148"/>
      <c r="G40" s="139"/>
      <c r="H40" s="14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125"/>
      <c r="B41" s="126"/>
      <c r="C41" s="141"/>
      <c r="D41" s="48" t="s">
        <v>44</v>
      </c>
      <c r="E41" s="137"/>
      <c r="F41" s="148"/>
      <c r="G41" s="139"/>
      <c r="H41" s="1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125"/>
      <c r="B42" s="126"/>
      <c r="C42" s="163"/>
      <c r="D42" s="48" t="s">
        <v>93</v>
      </c>
      <c r="E42" s="137"/>
      <c r="F42" s="148"/>
      <c r="G42" s="139"/>
      <c r="H42" s="14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" customHeight="1" x14ac:dyDescent="0.25">
      <c r="A43" s="125"/>
      <c r="B43" s="126"/>
      <c r="C43" s="12" t="s">
        <v>45</v>
      </c>
      <c r="D43" s="48" t="s">
        <v>36</v>
      </c>
      <c r="E43" s="137"/>
      <c r="F43" s="148"/>
      <c r="G43" s="139"/>
      <c r="H43" s="14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5.5" customHeight="1" x14ac:dyDescent="0.25">
      <c r="A44" s="125"/>
      <c r="B44" s="126"/>
      <c r="C44" s="12" t="s">
        <v>12</v>
      </c>
      <c r="D44" s="49" t="s">
        <v>36</v>
      </c>
      <c r="E44" s="137"/>
      <c r="F44" s="148"/>
      <c r="G44" s="139"/>
      <c r="H44" s="14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125"/>
      <c r="B45" s="126"/>
      <c r="C45" s="211" t="s">
        <v>46</v>
      </c>
      <c r="D45" s="10" t="s">
        <v>36</v>
      </c>
      <c r="E45" s="173" t="s">
        <v>126</v>
      </c>
      <c r="F45" s="160">
        <f>419574+11600+163403</f>
        <v>594577</v>
      </c>
      <c r="G45" s="131" t="s">
        <v>86</v>
      </c>
      <c r="H45" s="13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5">
      <c r="A46" s="125"/>
      <c r="B46" s="126"/>
      <c r="C46" s="212"/>
      <c r="D46" s="10" t="s">
        <v>39</v>
      </c>
      <c r="E46" s="184"/>
      <c r="F46" s="161"/>
      <c r="G46" s="132"/>
      <c r="H46" s="13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125"/>
      <c r="B47" s="126"/>
      <c r="C47" s="212"/>
      <c r="D47" s="10" t="s">
        <v>40</v>
      </c>
      <c r="E47" s="184"/>
      <c r="F47" s="161"/>
      <c r="G47" s="132"/>
      <c r="H47" s="13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5">
      <c r="A48" s="125"/>
      <c r="B48" s="126"/>
      <c r="C48" s="212"/>
      <c r="D48" s="10" t="s">
        <v>42</v>
      </c>
      <c r="E48" s="184"/>
      <c r="F48" s="161"/>
      <c r="G48" s="132"/>
      <c r="H48" s="13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5">
      <c r="A49" s="125"/>
      <c r="B49" s="126"/>
      <c r="C49" s="212"/>
      <c r="D49" s="10" t="s">
        <v>47</v>
      </c>
      <c r="E49" s="184"/>
      <c r="F49" s="161"/>
      <c r="G49" s="132"/>
      <c r="H49" s="1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125"/>
      <c r="B50" s="126"/>
      <c r="C50" s="213"/>
      <c r="D50" s="10" t="s">
        <v>93</v>
      </c>
      <c r="E50" s="174"/>
      <c r="F50" s="161"/>
      <c r="G50" s="132"/>
      <c r="H50" s="13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5">
      <c r="A51" s="125"/>
      <c r="B51" s="126"/>
      <c r="C51" s="211" t="s">
        <v>48</v>
      </c>
      <c r="D51" s="10" t="s">
        <v>36</v>
      </c>
      <c r="E51" s="155" t="s">
        <v>127</v>
      </c>
      <c r="F51" s="161"/>
      <c r="G51" s="132"/>
      <c r="H51" s="13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5">
      <c r="A52" s="125"/>
      <c r="B52" s="126"/>
      <c r="C52" s="212"/>
      <c r="D52" s="10" t="s">
        <v>38</v>
      </c>
      <c r="E52" s="156"/>
      <c r="F52" s="161"/>
      <c r="G52" s="132"/>
      <c r="H52" s="13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5">
      <c r="A53" s="125"/>
      <c r="B53" s="126"/>
      <c r="C53" s="212"/>
      <c r="D53" s="10" t="s">
        <v>39</v>
      </c>
      <c r="E53" s="156"/>
      <c r="F53" s="161"/>
      <c r="G53" s="132"/>
      <c r="H53" s="13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5">
      <c r="A54" s="125"/>
      <c r="B54" s="126"/>
      <c r="C54" s="212"/>
      <c r="D54" s="10" t="s">
        <v>43</v>
      </c>
      <c r="E54" s="156"/>
      <c r="F54" s="161"/>
      <c r="G54" s="132"/>
      <c r="H54" s="13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5">
      <c r="A55" s="125"/>
      <c r="B55" s="126"/>
      <c r="C55" s="175" t="s">
        <v>10</v>
      </c>
      <c r="D55" s="10" t="s">
        <v>36</v>
      </c>
      <c r="E55" s="156"/>
      <c r="F55" s="161"/>
      <c r="G55" s="132"/>
      <c r="H55" s="13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5">
      <c r="A56" s="125"/>
      <c r="B56" s="126"/>
      <c r="C56" s="176"/>
      <c r="D56" s="10" t="s">
        <v>38</v>
      </c>
      <c r="E56" s="156"/>
      <c r="F56" s="161"/>
      <c r="G56" s="132"/>
      <c r="H56" s="13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5">
      <c r="A57" s="125"/>
      <c r="B57" s="126"/>
      <c r="C57" s="176"/>
      <c r="D57" s="10" t="s">
        <v>40</v>
      </c>
      <c r="E57" s="156"/>
      <c r="F57" s="161"/>
      <c r="G57" s="132"/>
      <c r="H57" s="13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5">
      <c r="A58" s="125"/>
      <c r="B58" s="126"/>
      <c r="C58" s="176"/>
      <c r="D58" s="10" t="s">
        <v>42</v>
      </c>
      <c r="E58" s="156"/>
      <c r="F58" s="161"/>
      <c r="G58" s="132"/>
      <c r="H58" s="13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125"/>
      <c r="B59" s="126"/>
      <c r="C59" s="176"/>
      <c r="D59" s="10" t="s">
        <v>43</v>
      </c>
      <c r="E59" s="156"/>
      <c r="F59" s="161"/>
      <c r="G59" s="132"/>
      <c r="H59" s="13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5">
      <c r="A60" s="125"/>
      <c r="B60" s="126"/>
      <c r="C60" s="176"/>
      <c r="D60" s="10" t="s">
        <v>106</v>
      </c>
      <c r="E60" s="156"/>
      <c r="F60" s="161"/>
      <c r="G60" s="132"/>
      <c r="H60" s="13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5">
      <c r="A61" s="125"/>
      <c r="B61" s="126"/>
      <c r="C61" s="177"/>
      <c r="D61" s="10" t="s">
        <v>107</v>
      </c>
      <c r="E61" s="157"/>
      <c r="F61" s="162"/>
      <c r="G61" s="133"/>
      <c r="H61" s="13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5">
      <c r="A62" s="125"/>
      <c r="B62" s="126"/>
      <c r="C62" s="178" t="s">
        <v>49</v>
      </c>
      <c r="D62" s="10" t="s">
        <v>36</v>
      </c>
      <c r="E62" s="185" t="s">
        <v>128</v>
      </c>
      <c r="F62" s="168">
        <v>10720</v>
      </c>
      <c r="G62" s="164" t="s">
        <v>50</v>
      </c>
      <c r="H62" s="16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5">
      <c r="A63" s="125"/>
      <c r="B63" s="126"/>
      <c r="C63" s="178"/>
      <c r="D63" s="10" t="s">
        <v>38</v>
      </c>
      <c r="E63" s="186"/>
      <c r="F63" s="168"/>
      <c r="G63" s="164"/>
      <c r="H63" s="16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125"/>
      <c r="B64" s="126"/>
      <c r="C64" s="179" t="s">
        <v>51</v>
      </c>
      <c r="D64" s="10" t="s">
        <v>15</v>
      </c>
      <c r="E64" s="10"/>
      <c r="F64" s="68">
        <v>5000</v>
      </c>
      <c r="G64" s="30" t="s">
        <v>90</v>
      </c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5">
      <c r="A65" s="125"/>
      <c r="B65" s="126"/>
      <c r="C65" s="128"/>
      <c r="D65" s="10" t="s">
        <v>36</v>
      </c>
      <c r="E65" s="149" t="s">
        <v>127</v>
      </c>
      <c r="F65" s="168">
        <v>31250</v>
      </c>
      <c r="G65" s="131" t="s">
        <v>21</v>
      </c>
      <c r="H65" s="16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5">
      <c r="A66" s="125"/>
      <c r="B66" s="126"/>
      <c r="C66" s="128"/>
      <c r="D66" s="10" t="s">
        <v>42</v>
      </c>
      <c r="E66" s="150"/>
      <c r="F66" s="168"/>
      <c r="G66" s="132"/>
      <c r="H66" s="16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5">
      <c r="A67" s="125"/>
      <c r="B67" s="126"/>
      <c r="C67" s="180"/>
      <c r="D67" s="10" t="s">
        <v>52</v>
      </c>
      <c r="E67" s="150"/>
      <c r="F67" s="168"/>
      <c r="G67" s="132"/>
      <c r="H67" s="16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30" customHeight="1" x14ac:dyDescent="0.25">
      <c r="A68" s="125"/>
      <c r="B68" s="126"/>
      <c r="C68" s="179" t="s">
        <v>53</v>
      </c>
      <c r="D68" s="10" t="s">
        <v>36</v>
      </c>
      <c r="E68" s="150"/>
      <c r="F68" s="168"/>
      <c r="G68" s="132"/>
      <c r="H68" s="16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125"/>
      <c r="B69" s="126"/>
      <c r="C69" s="128"/>
      <c r="D69" s="10" t="s">
        <v>38</v>
      </c>
      <c r="E69" s="150"/>
      <c r="F69" s="168"/>
      <c r="G69" s="132"/>
      <c r="H69" s="16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5">
      <c r="A70" s="125"/>
      <c r="B70" s="126"/>
      <c r="C70" s="128"/>
      <c r="D70" s="10" t="s">
        <v>42</v>
      </c>
      <c r="E70" s="150"/>
      <c r="F70" s="168"/>
      <c r="G70" s="132"/>
      <c r="H70" s="16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5">
      <c r="A71" s="125"/>
      <c r="B71" s="126"/>
      <c r="C71" s="128"/>
      <c r="D71" s="10" t="s">
        <v>52</v>
      </c>
      <c r="E71" s="151"/>
      <c r="F71" s="168"/>
      <c r="G71" s="133"/>
      <c r="H71" s="16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5">
      <c r="A72" s="126"/>
      <c r="B72" s="159"/>
      <c r="C72" s="51" t="s">
        <v>103</v>
      </c>
      <c r="D72" s="35" t="s">
        <v>100</v>
      </c>
      <c r="E72" s="155" t="s">
        <v>129</v>
      </c>
      <c r="F72" s="69">
        <v>60202</v>
      </c>
      <c r="G72" s="36" t="s">
        <v>104</v>
      </c>
      <c r="H72" s="3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5">
      <c r="A73" s="119"/>
      <c r="B73" s="119"/>
      <c r="C73" s="53" t="s">
        <v>108</v>
      </c>
      <c r="D73" s="32" t="s">
        <v>109</v>
      </c>
      <c r="E73" s="156"/>
      <c r="F73" s="70">
        <v>8565</v>
      </c>
      <c r="G73" s="59" t="s">
        <v>145</v>
      </c>
      <c r="H73" s="3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5">
      <c r="A74" s="120"/>
      <c r="B74" s="120"/>
      <c r="C74" s="53" t="s">
        <v>4</v>
      </c>
      <c r="D74" s="32" t="s">
        <v>110</v>
      </c>
      <c r="E74" s="156"/>
      <c r="F74" s="70">
        <v>78630</v>
      </c>
      <c r="G74" s="59" t="s">
        <v>146</v>
      </c>
      <c r="H74" s="3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30" x14ac:dyDescent="0.25">
      <c r="A75" s="121"/>
      <c r="B75" s="121"/>
      <c r="C75" s="53" t="s">
        <v>3</v>
      </c>
      <c r="D75" s="38" t="s">
        <v>111</v>
      </c>
      <c r="E75" s="157"/>
      <c r="F75" s="70">
        <v>360000</v>
      </c>
      <c r="G75" s="59" t="s">
        <v>147</v>
      </c>
      <c r="H75" s="3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5">
      <c r="A76" s="125">
        <v>2</v>
      </c>
      <c r="B76" s="125" t="s">
        <v>54</v>
      </c>
      <c r="C76" s="125" t="s">
        <v>55</v>
      </c>
      <c r="D76" s="11" t="s">
        <v>56</v>
      </c>
      <c r="E76" s="152" t="s">
        <v>129</v>
      </c>
      <c r="F76" s="166" t="s">
        <v>57</v>
      </c>
      <c r="G76" s="118" t="s">
        <v>22</v>
      </c>
      <c r="H76" s="12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5">
      <c r="A77" s="141"/>
      <c r="B77" s="141"/>
      <c r="C77" s="141"/>
      <c r="D77" s="1" t="s">
        <v>20</v>
      </c>
      <c r="E77" s="153"/>
      <c r="F77" s="166"/>
      <c r="G77" s="139"/>
      <c r="H77" s="14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5">
      <c r="A78" s="141"/>
      <c r="B78" s="141"/>
      <c r="C78" s="141"/>
      <c r="D78" s="1" t="s">
        <v>18</v>
      </c>
      <c r="E78" s="153"/>
      <c r="F78" s="166"/>
      <c r="G78" s="139"/>
      <c r="H78" s="14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5">
      <c r="A79" s="141"/>
      <c r="B79" s="141"/>
      <c r="C79" s="141"/>
      <c r="D79" s="1" t="s">
        <v>58</v>
      </c>
      <c r="E79" s="153"/>
      <c r="F79" s="166"/>
      <c r="G79" s="139"/>
      <c r="H79" s="14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5">
      <c r="A80" s="141"/>
      <c r="B80" s="141"/>
      <c r="C80" s="141"/>
      <c r="D80" s="1" t="s">
        <v>26</v>
      </c>
      <c r="E80" s="153"/>
      <c r="F80" s="166"/>
      <c r="G80" s="139"/>
      <c r="H80" s="14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5">
      <c r="A81" s="141"/>
      <c r="B81" s="141"/>
      <c r="C81" s="141"/>
      <c r="D81" s="1" t="s">
        <v>59</v>
      </c>
      <c r="E81" s="153"/>
      <c r="F81" s="166"/>
      <c r="G81" s="139"/>
      <c r="H81" s="14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1" customHeight="1" x14ac:dyDescent="0.25">
      <c r="A82" s="141"/>
      <c r="B82" s="141"/>
      <c r="C82" s="141"/>
      <c r="D82" s="1" t="s">
        <v>60</v>
      </c>
      <c r="E82" s="153"/>
      <c r="F82" s="166"/>
      <c r="G82" s="139"/>
      <c r="H82" s="14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5">
      <c r="A83" s="141"/>
      <c r="B83" s="141"/>
      <c r="C83" s="141"/>
      <c r="D83" s="1" t="s">
        <v>61</v>
      </c>
      <c r="E83" s="153"/>
      <c r="F83" s="166"/>
      <c r="G83" s="139"/>
      <c r="H83" s="14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5">
      <c r="A84" s="141"/>
      <c r="B84" s="141"/>
      <c r="C84" s="141"/>
      <c r="D84" s="1" t="s">
        <v>36</v>
      </c>
      <c r="E84" s="153"/>
      <c r="F84" s="166"/>
      <c r="G84" s="139"/>
      <c r="H84" s="14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5">
      <c r="A85" s="141"/>
      <c r="B85" s="141"/>
      <c r="C85" s="141"/>
      <c r="D85" s="1" t="s">
        <v>17</v>
      </c>
      <c r="E85" s="153"/>
      <c r="F85" s="166"/>
      <c r="G85" s="139"/>
      <c r="H85" s="14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5">
      <c r="A86" s="141"/>
      <c r="B86" s="141"/>
      <c r="C86" s="141"/>
      <c r="D86" s="9" t="s">
        <v>63</v>
      </c>
      <c r="E86" s="154"/>
      <c r="F86" s="167"/>
      <c r="G86" s="169"/>
      <c r="H86" s="16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59.25" customHeight="1" x14ac:dyDescent="0.25">
      <c r="A87" s="119">
        <v>3</v>
      </c>
      <c r="B87" s="119" t="s">
        <v>64</v>
      </c>
      <c r="C87" s="155" t="s">
        <v>65</v>
      </c>
      <c r="D87" s="10" t="s">
        <v>66</v>
      </c>
      <c r="E87" s="201" t="s">
        <v>130</v>
      </c>
      <c r="F87" s="190">
        <v>5000</v>
      </c>
      <c r="G87" s="138" t="s">
        <v>62</v>
      </c>
      <c r="H87" s="12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40.5" customHeight="1" x14ac:dyDescent="0.25">
      <c r="A88" s="120"/>
      <c r="B88" s="120"/>
      <c r="C88" s="156"/>
      <c r="D88" s="10" t="s">
        <v>67</v>
      </c>
      <c r="E88" s="202"/>
      <c r="F88" s="145"/>
      <c r="G88" s="169"/>
      <c r="H88" s="16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33.75" customHeight="1" x14ac:dyDescent="0.25">
      <c r="A89" s="120"/>
      <c r="B89" s="120"/>
      <c r="C89" s="157"/>
      <c r="D89" s="10" t="s">
        <v>15</v>
      </c>
      <c r="E89" s="60" t="s">
        <v>135</v>
      </c>
      <c r="F89" s="71">
        <v>20000</v>
      </c>
      <c r="G89" s="31" t="s">
        <v>91</v>
      </c>
      <c r="H89" s="2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5.5" customHeight="1" x14ac:dyDescent="0.25">
      <c r="A90" s="120"/>
      <c r="B90" s="120"/>
      <c r="C90" s="178" t="s">
        <v>68</v>
      </c>
      <c r="D90" s="10" t="s">
        <v>69</v>
      </c>
      <c r="E90" s="173" t="s">
        <v>131</v>
      </c>
      <c r="F90" s="72">
        <v>27000</v>
      </c>
      <c r="G90" s="187" t="s">
        <v>87</v>
      </c>
      <c r="H90" s="12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8.75" customHeight="1" x14ac:dyDescent="0.25">
      <c r="A91" s="120"/>
      <c r="B91" s="120"/>
      <c r="C91" s="181"/>
      <c r="D91" s="10" t="s">
        <v>70</v>
      </c>
      <c r="E91" s="184"/>
      <c r="F91" s="72">
        <v>2760</v>
      </c>
      <c r="G91" s="139"/>
      <c r="H91" s="14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8.75" customHeight="1" x14ac:dyDescent="0.25">
      <c r="A92" s="120"/>
      <c r="B92" s="120"/>
      <c r="C92" s="181"/>
      <c r="D92" s="10" t="s">
        <v>71</v>
      </c>
      <c r="E92" s="174"/>
      <c r="F92" s="72">
        <v>3600</v>
      </c>
      <c r="G92" s="169"/>
      <c r="H92" s="16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4" customHeight="1" x14ac:dyDescent="0.25">
      <c r="A93" s="120"/>
      <c r="B93" s="120"/>
      <c r="C93" s="178" t="s">
        <v>72</v>
      </c>
      <c r="D93" s="10" t="s">
        <v>69</v>
      </c>
      <c r="E93" s="173" t="s">
        <v>131</v>
      </c>
      <c r="F93" s="72">
        <v>18000</v>
      </c>
      <c r="G93" s="187" t="s">
        <v>88</v>
      </c>
      <c r="H93" s="12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9.5" customHeight="1" x14ac:dyDescent="0.25">
      <c r="A94" s="120"/>
      <c r="B94" s="120"/>
      <c r="C94" s="181"/>
      <c r="D94" s="10" t="s">
        <v>70</v>
      </c>
      <c r="E94" s="174"/>
      <c r="F94" s="72">
        <v>1840</v>
      </c>
      <c r="G94" s="169"/>
      <c r="H94" s="16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9.5" customHeight="1" x14ac:dyDescent="0.25">
      <c r="A95" s="120"/>
      <c r="B95" s="120"/>
      <c r="C95" s="13" t="s">
        <v>73</v>
      </c>
      <c r="D95" s="10" t="s">
        <v>36</v>
      </c>
      <c r="E95" s="173" t="s">
        <v>131</v>
      </c>
      <c r="F95" s="144">
        <v>16500</v>
      </c>
      <c r="G95" s="187" t="s">
        <v>62</v>
      </c>
      <c r="H95" s="18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9.5" customHeight="1" x14ac:dyDescent="0.25">
      <c r="A96" s="120"/>
      <c r="B96" s="120"/>
      <c r="C96" s="54" t="s">
        <v>74</v>
      </c>
      <c r="D96" s="14" t="s">
        <v>36</v>
      </c>
      <c r="E96" s="174"/>
      <c r="F96" s="190"/>
      <c r="G96" s="169"/>
      <c r="H96" s="18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9.5" customHeight="1" x14ac:dyDescent="0.25">
      <c r="A97" s="120"/>
      <c r="B97" s="120"/>
      <c r="C97" s="54" t="s">
        <v>75</v>
      </c>
      <c r="D97" s="178" t="s">
        <v>76</v>
      </c>
      <c r="E97" s="155" t="s">
        <v>131</v>
      </c>
      <c r="F97" s="168">
        <v>140000</v>
      </c>
      <c r="G97" s="197" t="s">
        <v>89</v>
      </c>
      <c r="H97" s="4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9.5" customHeight="1" x14ac:dyDescent="0.25">
      <c r="A98" s="120"/>
      <c r="B98" s="120"/>
      <c r="C98" s="54" t="s">
        <v>77</v>
      </c>
      <c r="D98" s="178"/>
      <c r="E98" s="156"/>
      <c r="F98" s="168"/>
      <c r="G98" s="198"/>
      <c r="H98" s="4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9.5" customHeight="1" x14ac:dyDescent="0.25">
      <c r="A99" s="120"/>
      <c r="B99" s="120"/>
      <c r="C99" s="54" t="s">
        <v>78</v>
      </c>
      <c r="D99" s="178"/>
      <c r="E99" s="156"/>
      <c r="F99" s="168"/>
      <c r="G99" s="198"/>
      <c r="H99" s="4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9.5" customHeight="1" x14ac:dyDescent="0.25">
      <c r="A100" s="120"/>
      <c r="B100" s="120"/>
      <c r="C100" s="54" t="s">
        <v>79</v>
      </c>
      <c r="D100" s="178"/>
      <c r="E100" s="156"/>
      <c r="F100" s="168"/>
      <c r="G100" s="198"/>
      <c r="H100" s="4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9.5" customHeight="1" x14ac:dyDescent="0.25">
      <c r="A101" s="120"/>
      <c r="B101" s="120"/>
      <c r="C101" s="54" t="s">
        <v>80</v>
      </c>
      <c r="D101" s="178"/>
      <c r="E101" s="156"/>
      <c r="F101" s="168"/>
      <c r="G101" s="198"/>
      <c r="H101" s="4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9.5" customHeight="1" x14ac:dyDescent="0.25">
      <c r="A102" s="120"/>
      <c r="B102" s="120"/>
      <c r="C102" s="54" t="s">
        <v>81</v>
      </c>
      <c r="D102" s="178"/>
      <c r="E102" s="156"/>
      <c r="F102" s="168"/>
      <c r="G102" s="198"/>
      <c r="H102" s="4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9.5" customHeight="1" x14ac:dyDescent="0.25">
      <c r="A103" s="120"/>
      <c r="B103" s="120"/>
      <c r="C103" s="54" t="s">
        <v>82</v>
      </c>
      <c r="D103" s="178"/>
      <c r="E103" s="157"/>
      <c r="F103" s="168"/>
      <c r="G103" s="196"/>
      <c r="H103" s="4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120"/>
      <c r="B104" s="120"/>
      <c r="C104" s="155" t="s">
        <v>115</v>
      </c>
      <c r="D104" s="32" t="s">
        <v>116</v>
      </c>
      <c r="E104" s="155" t="s">
        <v>122</v>
      </c>
      <c r="F104" s="44">
        <v>180800</v>
      </c>
      <c r="G104" s="64" t="s">
        <v>118</v>
      </c>
      <c r="H104" s="4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30" x14ac:dyDescent="0.25">
      <c r="A105" s="120"/>
      <c r="B105" s="120"/>
      <c r="C105" s="156"/>
      <c r="D105" s="38" t="s">
        <v>117</v>
      </c>
      <c r="E105" s="156"/>
      <c r="F105" s="44">
        <v>504000</v>
      </c>
      <c r="G105" s="64" t="s">
        <v>119</v>
      </c>
      <c r="H105" s="4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8.5" customHeight="1" x14ac:dyDescent="0.25">
      <c r="A106" s="120"/>
      <c r="B106" s="120"/>
      <c r="C106" s="157"/>
      <c r="D106" s="32" t="s">
        <v>137</v>
      </c>
      <c r="E106" s="157"/>
      <c r="F106" s="44">
        <f>202000+2000-12000</f>
        <v>192000</v>
      </c>
      <c r="G106" s="65" t="s">
        <v>138</v>
      </c>
      <c r="H106" s="4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32.25" customHeight="1" x14ac:dyDescent="0.25">
      <c r="A107" s="119">
        <v>4</v>
      </c>
      <c r="B107" s="119" t="s">
        <v>2</v>
      </c>
      <c r="C107" s="13" t="s">
        <v>1</v>
      </c>
      <c r="D107" s="15" t="s">
        <v>139</v>
      </c>
      <c r="E107" s="173" t="s">
        <v>132</v>
      </c>
      <c r="F107" s="73">
        <v>1449</v>
      </c>
      <c r="G107" s="57" t="s">
        <v>140</v>
      </c>
      <c r="H107" s="1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34.5" customHeight="1" x14ac:dyDescent="0.25">
      <c r="A108" s="120"/>
      <c r="B108" s="120"/>
      <c r="C108" s="54" t="s">
        <v>83</v>
      </c>
      <c r="D108" s="15" t="s">
        <v>139</v>
      </c>
      <c r="E108" s="184"/>
      <c r="F108" s="74">
        <v>1449</v>
      </c>
      <c r="G108" s="57" t="s">
        <v>141</v>
      </c>
      <c r="H108" s="1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9.5" customHeight="1" x14ac:dyDescent="0.25">
      <c r="A109" s="120"/>
      <c r="B109" s="120"/>
      <c r="C109" s="54" t="s">
        <v>9</v>
      </c>
      <c r="D109" s="14" t="s">
        <v>15</v>
      </c>
      <c r="E109" s="174"/>
      <c r="F109" s="74">
        <v>8000</v>
      </c>
      <c r="G109" s="41" t="s">
        <v>23</v>
      </c>
      <c r="H109" s="1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9.5" customHeight="1" x14ac:dyDescent="0.25">
      <c r="A110" s="120"/>
      <c r="B110" s="120"/>
      <c r="C110" s="54" t="s">
        <v>95</v>
      </c>
      <c r="D110" s="205" t="s">
        <v>100</v>
      </c>
      <c r="E110" s="173" t="s">
        <v>132</v>
      </c>
      <c r="F110" s="160">
        <f>453445+200000</f>
        <v>653445</v>
      </c>
      <c r="G110" s="195" t="s">
        <v>101</v>
      </c>
      <c r="H110" s="18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9.5" customHeight="1" x14ac:dyDescent="0.25">
      <c r="A111" s="120"/>
      <c r="B111" s="120"/>
      <c r="C111" s="33" t="s">
        <v>96</v>
      </c>
      <c r="D111" s="206"/>
      <c r="E111" s="184"/>
      <c r="F111" s="161"/>
      <c r="G111" s="198"/>
      <c r="H111" s="19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9.5" customHeight="1" x14ac:dyDescent="0.25">
      <c r="A112" s="120"/>
      <c r="B112" s="120"/>
      <c r="C112" s="7" t="s">
        <v>97</v>
      </c>
      <c r="D112" s="206"/>
      <c r="E112" s="174"/>
      <c r="F112" s="162"/>
      <c r="G112" s="196"/>
      <c r="H112" s="18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9.5" customHeight="1" x14ac:dyDescent="0.25">
      <c r="A113" s="120"/>
      <c r="B113" s="120"/>
      <c r="C113" s="7" t="s">
        <v>98</v>
      </c>
      <c r="D113" s="206"/>
      <c r="E113" s="203" t="s">
        <v>132</v>
      </c>
      <c r="F113" s="193">
        <v>121925</v>
      </c>
      <c r="G113" s="195" t="s">
        <v>102</v>
      </c>
      <c r="H113" s="1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9.5" customHeight="1" x14ac:dyDescent="0.25">
      <c r="A114" s="120"/>
      <c r="B114" s="120"/>
      <c r="C114" s="7" t="s">
        <v>99</v>
      </c>
      <c r="D114" s="207"/>
      <c r="E114" s="204"/>
      <c r="F114" s="194"/>
      <c r="G114" s="196"/>
      <c r="H114" s="1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9.5" customHeight="1" x14ac:dyDescent="0.25">
      <c r="A115" s="120"/>
      <c r="B115" s="120"/>
      <c r="C115" s="155" t="s">
        <v>1</v>
      </c>
      <c r="D115" s="40" t="s">
        <v>112</v>
      </c>
      <c r="E115" s="173" t="s">
        <v>133</v>
      </c>
      <c r="F115" s="70">
        <v>5095</v>
      </c>
      <c r="G115" s="199" t="s">
        <v>142</v>
      </c>
      <c r="H115" s="18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9.5" customHeight="1" x14ac:dyDescent="0.25">
      <c r="A116" s="120"/>
      <c r="B116" s="120"/>
      <c r="C116" s="157"/>
      <c r="D116" s="39" t="s">
        <v>113</v>
      </c>
      <c r="E116" s="174"/>
      <c r="F116" s="70">
        <v>228000</v>
      </c>
      <c r="G116" s="200"/>
      <c r="H116" s="18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9.5" customHeight="1" x14ac:dyDescent="0.25">
      <c r="A117" s="120"/>
      <c r="B117" s="120"/>
      <c r="C117" s="155" t="s">
        <v>8</v>
      </c>
      <c r="D117" s="14" t="s">
        <v>114</v>
      </c>
      <c r="E117" s="173" t="s">
        <v>133</v>
      </c>
      <c r="F117" s="74">
        <v>10020</v>
      </c>
      <c r="G117" s="56" t="s">
        <v>143</v>
      </c>
      <c r="H117" s="1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9.5" customHeight="1" x14ac:dyDescent="0.25">
      <c r="A118" s="121"/>
      <c r="B118" s="121"/>
      <c r="C118" s="157"/>
      <c r="D118" s="14" t="s">
        <v>112</v>
      </c>
      <c r="E118" s="174"/>
      <c r="F118" s="74">
        <v>5800</v>
      </c>
      <c r="G118" s="56" t="s">
        <v>144</v>
      </c>
      <c r="H118" s="1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s="61" customFormat="1" ht="30" x14ac:dyDescent="0.25">
      <c r="A119" s="55"/>
      <c r="B119" s="58" t="s">
        <v>5</v>
      </c>
      <c r="C119" s="52" t="s">
        <v>11</v>
      </c>
      <c r="D119" s="14" t="s">
        <v>152</v>
      </c>
      <c r="E119" s="50" t="s">
        <v>150</v>
      </c>
      <c r="F119" s="74">
        <f>30000+1103056</f>
        <v>1133056</v>
      </c>
      <c r="G119" s="56"/>
      <c r="H119" s="63" t="s">
        <v>153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61.5" customHeight="1" x14ac:dyDescent="0.25">
      <c r="A120" s="17">
        <v>5</v>
      </c>
      <c r="B120" s="18" t="s">
        <v>148</v>
      </c>
      <c r="C120" s="13" t="s">
        <v>151</v>
      </c>
      <c r="D120" s="10"/>
      <c r="E120" s="10"/>
      <c r="F120" s="27">
        <f>31846+210</f>
        <v>32056</v>
      </c>
      <c r="G120" s="63"/>
      <c r="H120" s="63" t="s">
        <v>149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33.75" customHeight="1" x14ac:dyDescent="0.3">
      <c r="A121" s="170" t="s">
        <v>136</v>
      </c>
      <c r="B121" s="171"/>
      <c r="C121" s="171"/>
      <c r="D121" s="171"/>
      <c r="E121" s="172"/>
      <c r="F121" s="46">
        <f>SUM(F5:F120)</f>
        <v>5325197</v>
      </c>
      <c r="G121" s="20"/>
      <c r="H121" s="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5">
      <c r="A123" s="2"/>
      <c r="B123" s="2"/>
      <c r="C123" s="2"/>
      <c r="D123" s="2"/>
      <c r="E123" s="2"/>
      <c r="F123" s="4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5">
      <c r="A125" s="2"/>
      <c r="B125" s="2"/>
      <c r="C125" s="2"/>
      <c r="D125" s="2"/>
      <c r="E125" s="2"/>
      <c r="F125" s="4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F127" s="22"/>
    </row>
    <row r="139" spans="1:24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</sheetData>
  <mergeCells count="95">
    <mergeCell ref="D110:D114"/>
    <mergeCell ref="F110:F112"/>
    <mergeCell ref="G110:G112"/>
    <mergeCell ref="B87:B106"/>
    <mergeCell ref="C5:C14"/>
    <mergeCell ref="C15:C17"/>
    <mergeCell ref="C18:C25"/>
    <mergeCell ref="C26:C35"/>
    <mergeCell ref="C36:C42"/>
    <mergeCell ref="C45:C50"/>
    <mergeCell ref="C51:C54"/>
    <mergeCell ref="E5:E14"/>
    <mergeCell ref="E15:E17"/>
    <mergeCell ref="E45:E50"/>
    <mergeCell ref="E18:E24"/>
    <mergeCell ref="E72:E75"/>
    <mergeCell ref="G115:G116"/>
    <mergeCell ref="E87:E88"/>
    <mergeCell ref="E110:E112"/>
    <mergeCell ref="E113:E114"/>
    <mergeCell ref="E107:E109"/>
    <mergeCell ref="E97:E103"/>
    <mergeCell ref="E90:E92"/>
    <mergeCell ref="E93:E94"/>
    <mergeCell ref="E95:E96"/>
    <mergeCell ref="H110:H112"/>
    <mergeCell ref="F113:F114"/>
    <mergeCell ref="G113:G114"/>
    <mergeCell ref="F97:F103"/>
    <mergeCell ref="G97:G103"/>
    <mergeCell ref="H115:H116"/>
    <mergeCell ref="E115:E116"/>
    <mergeCell ref="C115:C116"/>
    <mergeCell ref="E25:E31"/>
    <mergeCell ref="E62:E63"/>
    <mergeCell ref="G93:G94"/>
    <mergeCell ref="H93:H94"/>
    <mergeCell ref="G95:G96"/>
    <mergeCell ref="H95:H96"/>
    <mergeCell ref="G87:G88"/>
    <mergeCell ref="H87:H88"/>
    <mergeCell ref="G90:G92"/>
    <mergeCell ref="H90:H92"/>
    <mergeCell ref="F87:F88"/>
    <mergeCell ref="F95:F96"/>
    <mergeCell ref="E32:E34"/>
    <mergeCell ref="A121:E121"/>
    <mergeCell ref="E104:E106"/>
    <mergeCell ref="E117:E118"/>
    <mergeCell ref="C55:C61"/>
    <mergeCell ref="C62:C63"/>
    <mergeCell ref="C64:C67"/>
    <mergeCell ref="C68:C71"/>
    <mergeCell ref="C93:C94"/>
    <mergeCell ref="C104:C106"/>
    <mergeCell ref="C117:C118"/>
    <mergeCell ref="A87:A106"/>
    <mergeCell ref="D97:D103"/>
    <mergeCell ref="C87:C89"/>
    <mergeCell ref="C90:C92"/>
    <mergeCell ref="A76:A86"/>
    <mergeCell ref="C76:C86"/>
    <mergeCell ref="F45:F61"/>
    <mergeCell ref="H76:H86"/>
    <mergeCell ref="G62:G63"/>
    <mergeCell ref="H62:H63"/>
    <mergeCell ref="F76:F86"/>
    <mergeCell ref="F65:F71"/>
    <mergeCell ref="G65:G71"/>
    <mergeCell ref="H65:H71"/>
    <mergeCell ref="F62:F63"/>
    <mergeCell ref="G76:G86"/>
    <mergeCell ref="E65:E71"/>
    <mergeCell ref="E76:E86"/>
    <mergeCell ref="B73:B75"/>
    <mergeCell ref="A73:A75"/>
    <mergeCell ref="E51:E61"/>
    <mergeCell ref="B5:B72"/>
    <mergeCell ref="B76:B86"/>
    <mergeCell ref="G5:G11"/>
    <mergeCell ref="A107:A118"/>
    <mergeCell ref="B107:B118"/>
    <mergeCell ref="A2:H2"/>
    <mergeCell ref="A5:A72"/>
    <mergeCell ref="H5:H14"/>
    <mergeCell ref="G45:G61"/>
    <mergeCell ref="H45:H61"/>
    <mergeCell ref="E36:E44"/>
    <mergeCell ref="G15:G16"/>
    <mergeCell ref="H15:H16"/>
    <mergeCell ref="G18:G44"/>
    <mergeCell ref="H18:H44"/>
    <mergeCell ref="F5:F11"/>
    <mergeCell ref="F15:F16"/>
    <mergeCell ref="F18:F44"/>
  </mergeCells>
  <pageMargins left="0.61" right="0.16" top="0.33" bottom="0.49" header="0.2" footer="0.17"/>
  <pageSetup scale="68" orientation="landscape" horizontalDpi="0" verticalDpi="0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1"/>
  <sheetViews>
    <sheetView workbookViewId="0">
      <selection activeCell="D10" sqref="D10"/>
    </sheetView>
  </sheetViews>
  <sheetFormatPr defaultColWidth="14.42578125" defaultRowHeight="15" x14ac:dyDescent="0.25"/>
  <cols>
    <col min="1" max="1" width="7.5703125" style="61" customWidth="1"/>
    <col min="2" max="2" width="16.28515625" style="61" customWidth="1"/>
    <col min="3" max="3" width="24.7109375" style="61" customWidth="1"/>
    <col min="4" max="4" width="34.42578125" style="61" customWidth="1"/>
    <col min="5" max="5" width="21.28515625" style="61" customWidth="1"/>
    <col min="6" max="6" width="18" style="61" customWidth="1"/>
    <col min="7" max="7" width="18.5703125" style="61" customWidth="1"/>
    <col min="8" max="8" width="18.28515625" style="61" customWidth="1"/>
    <col min="9" max="24" width="8.7109375" style="61" customWidth="1"/>
    <col min="25" max="16384" width="14.42578125" style="61"/>
  </cols>
  <sheetData>
    <row r="1" spans="1:24" ht="28.5" customHeight="1" x14ac:dyDescent="0.25">
      <c r="A1" s="122" t="s">
        <v>167</v>
      </c>
      <c r="B1" s="123"/>
      <c r="C1" s="123"/>
      <c r="D1" s="123"/>
      <c r="E1" s="123"/>
      <c r="F1" s="123"/>
      <c r="G1" s="123"/>
      <c r="H1" s="1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8.5" customHeight="1" x14ac:dyDescent="0.25">
      <c r="A2" s="122" t="s">
        <v>195</v>
      </c>
      <c r="B2" s="122"/>
      <c r="C2" s="122"/>
      <c r="D2" s="122"/>
      <c r="E2" s="122"/>
      <c r="F2" s="122"/>
      <c r="G2" s="122"/>
      <c r="H2" s="122"/>
      <c r="I2" s="86"/>
      <c r="J2" s="86"/>
      <c r="K2" s="8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9.75" customHeight="1" x14ac:dyDescent="0.25">
      <c r="A4" s="4" t="s">
        <v>31</v>
      </c>
      <c r="B4" s="4" t="s">
        <v>0</v>
      </c>
      <c r="C4" s="23" t="s">
        <v>85</v>
      </c>
      <c r="D4" s="24" t="s">
        <v>13</v>
      </c>
      <c r="E4" s="25" t="s">
        <v>185</v>
      </c>
      <c r="F4" s="5" t="s">
        <v>84</v>
      </c>
      <c r="G4" s="5" t="s">
        <v>32</v>
      </c>
      <c r="H4" s="4" t="s">
        <v>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0" customHeight="1" x14ac:dyDescent="0.25">
      <c r="A5" s="124">
        <v>1</v>
      </c>
      <c r="B5" s="158" t="s">
        <v>5</v>
      </c>
      <c r="C5" s="127" t="s">
        <v>16</v>
      </c>
      <c r="D5" s="47" t="s">
        <v>17</v>
      </c>
      <c r="E5" s="201" t="s">
        <v>123</v>
      </c>
      <c r="F5" s="142">
        <v>23318</v>
      </c>
      <c r="G5" s="117" t="s">
        <v>30</v>
      </c>
      <c r="H5" s="12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25"/>
      <c r="B6" s="126"/>
      <c r="C6" s="128"/>
      <c r="D6" s="48" t="s">
        <v>18</v>
      </c>
      <c r="E6" s="214"/>
      <c r="F6" s="143"/>
      <c r="G6" s="118"/>
      <c r="H6" s="1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25"/>
      <c r="B7" s="126"/>
      <c r="C7" s="128"/>
      <c r="D7" s="48" t="s">
        <v>19</v>
      </c>
      <c r="E7" s="214"/>
      <c r="F7" s="143"/>
      <c r="G7" s="118"/>
      <c r="H7" s="12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25"/>
      <c r="B8" s="126"/>
      <c r="C8" s="128"/>
      <c r="D8" s="48" t="s">
        <v>26</v>
      </c>
      <c r="E8" s="214"/>
      <c r="F8" s="143"/>
      <c r="G8" s="118"/>
      <c r="H8" s="1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25"/>
      <c r="B9" s="126"/>
      <c r="C9" s="128"/>
      <c r="D9" s="48" t="s">
        <v>20</v>
      </c>
      <c r="E9" s="214"/>
      <c r="F9" s="143"/>
      <c r="G9" s="118"/>
      <c r="H9" s="12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 customHeight="1" x14ac:dyDescent="0.25">
      <c r="A10" s="125"/>
      <c r="B10" s="126"/>
      <c r="C10" s="128"/>
      <c r="D10" s="48" t="s">
        <v>27</v>
      </c>
      <c r="E10" s="214"/>
      <c r="F10" s="143"/>
      <c r="G10" s="118"/>
      <c r="H10" s="1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25"/>
      <c r="B11" s="126"/>
      <c r="C11" s="128"/>
      <c r="D11" s="48" t="s">
        <v>28</v>
      </c>
      <c r="E11" s="214"/>
      <c r="F11" s="143"/>
      <c r="G11" s="118"/>
      <c r="H11" s="12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25"/>
      <c r="B12" s="126"/>
      <c r="C12" s="128"/>
      <c r="D12" s="48" t="s">
        <v>15</v>
      </c>
      <c r="E12" s="214"/>
      <c r="F12" s="66">
        <v>5000</v>
      </c>
      <c r="G12" s="81" t="s">
        <v>24</v>
      </c>
      <c r="H12" s="12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25"/>
      <c r="B13" s="126"/>
      <c r="C13" s="128"/>
      <c r="D13" s="48" t="s">
        <v>93</v>
      </c>
      <c r="E13" s="214"/>
      <c r="F13" s="67">
        <v>0</v>
      </c>
      <c r="G13" s="81" t="s">
        <v>92</v>
      </c>
      <c r="H13" s="1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25"/>
      <c r="B14" s="126"/>
      <c r="C14" s="208"/>
      <c r="D14" s="48" t="s">
        <v>29</v>
      </c>
      <c r="E14" s="202"/>
      <c r="F14" s="62">
        <f>1449*3</f>
        <v>4347</v>
      </c>
      <c r="G14" s="81" t="s">
        <v>33</v>
      </c>
      <c r="H14" s="1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25"/>
      <c r="B15" s="126"/>
      <c r="C15" s="140" t="s">
        <v>25</v>
      </c>
      <c r="D15" s="48" t="s">
        <v>17</v>
      </c>
      <c r="E15" s="201" t="s">
        <v>123</v>
      </c>
      <c r="F15" s="144">
        <v>5000</v>
      </c>
      <c r="G15" s="138" t="s">
        <v>22</v>
      </c>
      <c r="H15" s="14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25"/>
      <c r="B16" s="126"/>
      <c r="C16" s="209"/>
      <c r="D16" s="48" t="s">
        <v>18</v>
      </c>
      <c r="E16" s="214"/>
      <c r="F16" s="145"/>
      <c r="G16" s="139"/>
      <c r="H16" s="14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1" customHeight="1" x14ac:dyDescent="0.25">
      <c r="A17" s="125"/>
      <c r="B17" s="126"/>
      <c r="C17" s="210"/>
      <c r="D17" s="48" t="s">
        <v>29</v>
      </c>
      <c r="E17" s="202"/>
      <c r="F17" s="6">
        <v>28980</v>
      </c>
      <c r="G17" s="29" t="s">
        <v>34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5">
      <c r="A18" s="125"/>
      <c r="B18" s="126"/>
      <c r="C18" s="127" t="s">
        <v>35</v>
      </c>
      <c r="D18" s="1" t="s">
        <v>36</v>
      </c>
      <c r="E18" s="173" t="s">
        <v>124</v>
      </c>
      <c r="F18" s="146">
        <f>516115+23170+62698+29648+94209+71973-94209-29648</f>
        <v>673956</v>
      </c>
      <c r="G18" s="118" t="s">
        <v>94</v>
      </c>
      <c r="H18" s="1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25"/>
      <c r="B19" s="126"/>
      <c r="C19" s="128"/>
      <c r="D19" s="8" t="s">
        <v>37</v>
      </c>
      <c r="E19" s="184"/>
      <c r="F19" s="147"/>
      <c r="G19" s="139"/>
      <c r="H19" s="14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25"/>
      <c r="B20" s="126"/>
      <c r="C20" s="128"/>
      <c r="D20" s="9" t="s">
        <v>38</v>
      </c>
      <c r="E20" s="184"/>
      <c r="F20" s="147"/>
      <c r="G20" s="139"/>
      <c r="H20" s="14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25"/>
      <c r="B21" s="126"/>
      <c r="C21" s="128"/>
      <c r="D21" s="10" t="s">
        <v>39</v>
      </c>
      <c r="E21" s="184"/>
      <c r="F21" s="148"/>
      <c r="G21" s="139"/>
      <c r="H21" s="14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25"/>
      <c r="B22" s="126"/>
      <c r="C22" s="128"/>
      <c r="D22" s="10" t="s">
        <v>40</v>
      </c>
      <c r="E22" s="184"/>
      <c r="F22" s="148"/>
      <c r="G22" s="139"/>
      <c r="H22" s="14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25"/>
      <c r="B23" s="126"/>
      <c r="C23" s="128"/>
      <c r="D23" s="11" t="s">
        <v>17</v>
      </c>
      <c r="E23" s="184"/>
      <c r="F23" s="147"/>
      <c r="G23" s="139"/>
      <c r="H23" s="14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25"/>
      <c r="B24" s="126"/>
      <c r="C24" s="128"/>
      <c r="D24" s="11" t="s">
        <v>41</v>
      </c>
      <c r="E24" s="174"/>
      <c r="F24" s="147"/>
      <c r="G24" s="139"/>
      <c r="H24" s="14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5">
      <c r="A25" s="125"/>
      <c r="B25" s="126"/>
      <c r="C25" s="208"/>
      <c r="D25" s="11" t="s">
        <v>93</v>
      </c>
      <c r="E25" s="173" t="s">
        <v>125</v>
      </c>
      <c r="F25" s="147"/>
      <c r="G25" s="139"/>
      <c r="H25" s="14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25"/>
      <c r="B26" s="126"/>
      <c r="C26" s="127" t="s">
        <v>6</v>
      </c>
      <c r="D26" s="9" t="s">
        <v>36</v>
      </c>
      <c r="E26" s="184"/>
      <c r="F26" s="147"/>
      <c r="G26" s="139"/>
      <c r="H26" s="14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125"/>
      <c r="B27" s="126"/>
      <c r="C27" s="128"/>
      <c r="D27" s="10" t="s">
        <v>42</v>
      </c>
      <c r="E27" s="184"/>
      <c r="F27" s="147"/>
      <c r="G27" s="139"/>
      <c r="H27" s="14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125"/>
      <c r="B28" s="126"/>
      <c r="C28" s="128"/>
      <c r="D28" s="11" t="s">
        <v>38</v>
      </c>
      <c r="E28" s="184"/>
      <c r="F28" s="147"/>
      <c r="G28" s="139"/>
      <c r="H28" s="14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125"/>
      <c r="B29" s="126"/>
      <c r="C29" s="128"/>
      <c r="D29" s="1" t="s">
        <v>40</v>
      </c>
      <c r="E29" s="184"/>
      <c r="F29" s="147"/>
      <c r="G29" s="139"/>
      <c r="H29" s="14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125"/>
      <c r="B30" s="126"/>
      <c r="C30" s="128"/>
      <c r="D30" s="1" t="s">
        <v>17</v>
      </c>
      <c r="E30" s="184"/>
      <c r="F30" s="147"/>
      <c r="G30" s="139"/>
      <c r="H30" s="14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125"/>
      <c r="B31" s="126"/>
      <c r="C31" s="128"/>
      <c r="D31" s="1" t="s">
        <v>43</v>
      </c>
      <c r="E31" s="174"/>
      <c r="F31" s="147"/>
      <c r="G31" s="139"/>
      <c r="H31" s="14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30" x14ac:dyDescent="0.25">
      <c r="A32" s="125"/>
      <c r="B32" s="126"/>
      <c r="C32" s="128"/>
      <c r="D32" s="1" t="s">
        <v>179</v>
      </c>
      <c r="E32" s="152" t="s">
        <v>124</v>
      </c>
      <c r="F32" s="147"/>
      <c r="G32" s="139"/>
      <c r="H32" s="14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0" x14ac:dyDescent="0.25">
      <c r="A33" s="125"/>
      <c r="B33" s="126"/>
      <c r="C33" s="128"/>
      <c r="D33" s="1" t="s">
        <v>180</v>
      </c>
      <c r="E33" s="153"/>
      <c r="F33" s="147"/>
      <c r="G33" s="139"/>
      <c r="H33" s="14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125"/>
      <c r="B34" s="126"/>
      <c r="C34" s="127" t="s">
        <v>11</v>
      </c>
      <c r="D34" s="48" t="s">
        <v>36</v>
      </c>
      <c r="E34" s="137" t="s">
        <v>123</v>
      </c>
      <c r="F34" s="148"/>
      <c r="G34" s="139"/>
      <c r="H34" s="1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125"/>
      <c r="B35" s="126"/>
      <c r="C35" s="128"/>
      <c r="D35" s="48" t="s">
        <v>37</v>
      </c>
      <c r="E35" s="137"/>
      <c r="F35" s="148"/>
      <c r="G35" s="139"/>
      <c r="H35" s="1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125"/>
      <c r="B36" s="126"/>
      <c r="C36" s="141"/>
      <c r="D36" s="48" t="s">
        <v>17</v>
      </c>
      <c r="E36" s="137"/>
      <c r="F36" s="148"/>
      <c r="G36" s="139"/>
      <c r="H36" s="1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125"/>
      <c r="B37" s="126"/>
      <c r="C37" s="141"/>
      <c r="D37" s="48" t="s">
        <v>18</v>
      </c>
      <c r="E37" s="137"/>
      <c r="F37" s="148"/>
      <c r="G37" s="139"/>
      <c r="H37" s="1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 x14ac:dyDescent="0.25">
      <c r="A38" s="125"/>
      <c r="B38" s="126"/>
      <c r="C38" s="141"/>
      <c r="D38" s="47" t="s">
        <v>93</v>
      </c>
      <c r="E38" s="137"/>
      <c r="F38" s="148"/>
      <c r="G38" s="139"/>
      <c r="H38" s="1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125"/>
      <c r="B39" s="126"/>
      <c r="C39" s="141"/>
      <c r="D39" s="48" t="s">
        <v>44</v>
      </c>
      <c r="E39" s="137"/>
      <c r="F39" s="148"/>
      <c r="G39" s="139"/>
      <c r="H39" s="1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125"/>
      <c r="B40" s="126"/>
      <c r="C40" s="163"/>
      <c r="D40" s="48" t="s">
        <v>93</v>
      </c>
      <c r="E40" s="137"/>
      <c r="F40" s="148"/>
      <c r="G40" s="139"/>
      <c r="H40" s="14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" customHeight="1" x14ac:dyDescent="0.25">
      <c r="A41" s="125"/>
      <c r="B41" s="126"/>
      <c r="C41" s="12" t="s">
        <v>45</v>
      </c>
      <c r="D41" s="48" t="s">
        <v>36</v>
      </c>
      <c r="E41" s="137"/>
      <c r="F41" s="148"/>
      <c r="G41" s="139"/>
      <c r="H41" s="1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5.5" customHeight="1" x14ac:dyDescent="0.25">
      <c r="A42" s="125"/>
      <c r="B42" s="126"/>
      <c r="C42" s="75" t="s">
        <v>12</v>
      </c>
      <c r="D42" s="49" t="s">
        <v>36</v>
      </c>
      <c r="E42" s="173"/>
      <c r="F42" s="148"/>
      <c r="G42" s="139"/>
      <c r="H42" s="14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5">
      <c r="A43" s="125"/>
      <c r="B43" s="126"/>
      <c r="C43" s="212" t="s">
        <v>46</v>
      </c>
      <c r="D43" s="15" t="s">
        <v>36</v>
      </c>
      <c r="E43" s="184" t="s">
        <v>126</v>
      </c>
      <c r="F43" s="161">
        <f>419574+11600+163403</f>
        <v>594577</v>
      </c>
      <c r="G43" s="132" t="s">
        <v>86</v>
      </c>
      <c r="H43" s="13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125"/>
      <c r="B44" s="126"/>
      <c r="C44" s="212"/>
      <c r="D44" s="10" t="s">
        <v>39</v>
      </c>
      <c r="E44" s="184"/>
      <c r="F44" s="161"/>
      <c r="G44" s="132"/>
      <c r="H44" s="13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125"/>
      <c r="B45" s="126"/>
      <c r="C45" s="212"/>
      <c r="D45" s="10" t="s">
        <v>40</v>
      </c>
      <c r="E45" s="184"/>
      <c r="F45" s="161"/>
      <c r="G45" s="132"/>
      <c r="H45" s="13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5">
      <c r="A46" s="125"/>
      <c r="B46" s="126"/>
      <c r="C46" s="212"/>
      <c r="D46" s="10" t="s">
        <v>42</v>
      </c>
      <c r="E46" s="184"/>
      <c r="F46" s="161"/>
      <c r="G46" s="132"/>
      <c r="H46" s="13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125"/>
      <c r="B47" s="126"/>
      <c r="C47" s="212"/>
      <c r="D47" s="10" t="s">
        <v>47</v>
      </c>
      <c r="E47" s="184"/>
      <c r="F47" s="161"/>
      <c r="G47" s="132"/>
      <c r="H47" s="13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125"/>
      <c r="B48" s="126"/>
      <c r="C48" s="213"/>
      <c r="D48" s="10" t="s">
        <v>93</v>
      </c>
      <c r="E48" s="174"/>
      <c r="F48" s="161"/>
      <c r="G48" s="132"/>
      <c r="H48" s="13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5">
      <c r="A49" s="125"/>
      <c r="B49" s="126"/>
      <c r="C49" s="211" t="s">
        <v>48</v>
      </c>
      <c r="D49" s="10" t="s">
        <v>36</v>
      </c>
      <c r="E49" s="155" t="s">
        <v>127</v>
      </c>
      <c r="F49" s="161"/>
      <c r="G49" s="132"/>
      <c r="H49" s="1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5">
      <c r="A50" s="125"/>
      <c r="B50" s="126"/>
      <c r="C50" s="212"/>
      <c r="D50" s="10" t="s">
        <v>38</v>
      </c>
      <c r="E50" s="156"/>
      <c r="F50" s="161"/>
      <c r="G50" s="132"/>
      <c r="H50" s="13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5">
      <c r="A51" s="125"/>
      <c r="B51" s="126"/>
      <c r="C51" s="212"/>
      <c r="D51" s="10" t="s">
        <v>39</v>
      </c>
      <c r="E51" s="156"/>
      <c r="F51" s="161"/>
      <c r="G51" s="132"/>
      <c r="H51" s="13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5">
      <c r="A52" s="125"/>
      <c r="B52" s="126"/>
      <c r="C52" s="212"/>
      <c r="D52" s="10" t="s">
        <v>43</v>
      </c>
      <c r="E52" s="156"/>
      <c r="F52" s="161"/>
      <c r="G52" s="132"/>
      <c r="H52" s="13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5">
      <c r="A53" s="125"/>
      <c r="B53" s="126"/>
      <c r="C53" s="175" t="s">
        <v>10</v>
      </c>
      <c r="D53" s="10" t="s">
        <v>36</v>
      </c>
      <c r="E53" s="156"/>
      <c r="F53" s="161"/>
      <c r="G53" s="132"/>
      <c r="H53" s="13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5">
      <c r="A54" s="125"/>
      <c r="B54" s="126"/>
      <c r="C54" s="176"/>
      <c r="D54" s="10" t="s">
        <v>38</v>
      </c>
      <c r="E54" s="156"/>
      <c r="F54" s="161"/>
      <c r="G54" s="132"/>
      <c r="H54" s="13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5">
      <c r="A55" s="125"/>
      <c r="B55" s="126"/>
      <c r="C55" s="176"/>
      <c r="D55" s="10" t="s">
        <v>40</v>
      </c>
      <c r="E55" s="156"/>
      <c r="F55" s="161"/>
      <c r="G55" s="132"/>
      <c r="H55" s="13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5">
      <c r="A56" s="125"/>
      <c r="B56" s="126"/>
      <c r="C56" s="176"/>
      <c r="D56" s="10" t="s">
        <v>42</v>
      </c>
      <c r="E56" s="156"/>
      <c r="F56" s="161"/>
      <c r="G56" s="132"/>
      <c r="H56" s="13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5">
      <c r="A57" s="125"/>
      <c r="B57" s="126"/>
      <c r="C57" s="176"/>
      <c r="D57" s="10" t="s">
        <v>43</v>
      </c>
      <c r="E57" s="156"/>
      <c r="F57" s="161"/>
      <c r="G57" s="132"/>
      <c r="H57" s="13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5">
      <c r="A58" s="125"/>
      <c r="B58" s="126"/>
      <c r="C58" s="176"/>
      <c r="D58" s="10" t="s">
        <v>106</v>
      </c>
      <c r="E58" s="156"/>
      <c r="F58" s="161"/>
      <c r="G58" s="132"/>
      <c r="H58" s="13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125"/>
      <c r="B59" s="126"/>
      <c r="C59" s="177"/>
      <c r="D59" s="10" t="s">
        <v>107</v>
      </c>
      <c r="E59" s="157"/>
      <c r="F59" s="162"/>
      <c r="G59" s="133"/>
      <c r="H59" s="13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5">
      <c r="A60" s="125"/>
      <c r="B60" s="126"/>
      <c r="C60" s="178" t="s">
        <v>49</v>
      </c>
      <c r="D60" s="10" t="s">
        <v>36</v>
      </c>
      <c r="E60" s="185" t="s">
        <v>128</v>
      </c>
      <c r="F60" s="168">
        <v>10720</v>
      </c>
      <c r="G60" s="164" t="s">
        <v>50</v>
      </c>
      <c r="H60" s="16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5">
      <c r="A61" s="125"/>
      <c r="B61" s="126"/>
      <c r="C61" s="178"/>
      <c r="D61" s="10" t="s">
        <v>38</v>
      </c>
      <c r="E61" s="186"/>
      <c r="F61" s="168"/>
      <c r="G61" s="164"/>
      <c r="H61" s="16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5">
      <c r="A62" s="125"/>
      <c r="B62" s="126"/>
      <c r="C62" s="179" t="s">
        <v>51</v>
      </c>
      <c r="D62" s="10" t="s">
        <v>15</v>
      </c>
      <c r="E62" s="10"/>
      <c r="F62" s="79">
        <v>5000</v>
      </c>
      <c r="G62" s="81" t="s">
        <v>90</v>
      </c>
      <c r="H62" s="8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5">
      <c r="A63" s="125"/>
      <c r="B63" s="126"/>
      <c r="C63" s="128"/>
      <c r="D63" s="10" t="s">
        <v>36</v>
      </c>
      <c r="E63" s="149" t="s">
        <v>127</v>
      </c>
      <c r="F63" s="168">
        <v>31250</v>
      </c>
      <c r="G63" s="131" t="s">
        <v>21</v>
      </c>
      <c r="H63" s="16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125"/>
      <c r="B64" s="126"/>
      <c r="C64" s="128"/>
      <c r="D64" s="10" t="s">
        <v>42</v>
      </c>
      <c r="E64" s="150"/>
      <c r="F64" s="168"/>
      <c r="G64" s="132"/>
      <c r="H64" s="16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5">
      <c r="A65" s="125"/>
      <c r="B65" s="126"/>
      <c r="C65" s="180"/>
      <c r="D65" s="10" t="s">
        <v>52</v>
      </c>
      <c r="E65" s="150"/>
      <c r="F65" s="168"/>
      <c r="G65" s="132"/>
      <c r="H65" s="16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30" customHeight="1" x14ac:dyDescent="0.25">
      <c r="A66" s="125"/>
      <c r="B66" s="126"/>
      <c r="C66" s="179" t="s">
        <v>53</v>
      </c>
      <c r="D66" s="10" t="s">
        <v>36</v>
      </c>
      <c r="E66" s="150"/>
      <c r="F66" s="168"/>
      <c r="G66" s="132"/>
      <c r="H66" s="16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5">
      <c r="A67" s="125"/>
      <c r="B67" s="126"/>
      <c r="C67" s="128"/>
      <c r="D67" s="10" t="s">
        <v>38</v>
      </c>
      <c r="E67" s="150"/>
      <c r="F67" s="168"/>
      <c r="G67" s="132"/>
      <c r="H67" s="16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5">
      <c r="A68" s="125"/>
      <c r="B68" s="126"/>
      <c r="C68" s="128"/>
      <c r="D68" s="10" t="s">
        <v>42</v>
      </c>
      <c r="E68" s="150"/>
      <c r="F68" s="168"/>
      <c r="G68" s="132"/>
      <c r="H68" s="16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125"/>
      <c r="B69" s="126"/>
      <c r="C69" s="128"/>
      <c r="D69" s="10" t="s">
        <v>52</v>
      </c>
      <c r="E69" s="151"/>
      <c r="F69" s="168"/>
      <c r="G69" s="133"/>
      <c r="H69" s="16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5">
      <c r="A70" s="126"/>
      <c r="B70" s="159"/>
      <c r="C70" s="93" t="s">
        <v>103</v>
      </c>
      <c r="D70" s="94" t="s">
        <v>100</v>
      </c>
      <c r="E70" s="93" t="s">
        <v>129</v>
      </c>
      <c r="F70" s="95">
        <v>60202</v>
      </c>
      <c r="G70" s="83" t="s">
        <v>104</v>
      </c>
      <c r="H70" s="3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88" customFormat="1" ht="15.75" customHeight="1" x14ac:dyDescent="0.25">
      <c r="A71" s="221">
        <v>2</v>
      </c>
      <c r="B71" s="218" t="s">
        <v>54</v>
      </c>
      <c r="C71" s="218" t="s">
        <v>55</v>
      </c>
      <c r="D71" s="89" t="s">
        <v>56</v>
      </c>
      <c r="E71" s="220" t="s">
        <v>129</v>
      </c>
      <c r="F71" s="215" t="s">
        <v>57</v>
      </c>
      <c r="G71" s="216" t="s">
        <v>22</v>
      </c>
      <c r="H71" s="218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88" customFormat="1" ht="15.75" customHeight="1" x14ac:dyDescent="0.25">
      <c r="A72" s="222"/>
      <c r="B72" s="218"/>
      <c r="C72" s="219"/>
      <c r="D72" s="89" t="s">
        <v>20</v>
      </c>
      <c r="E72" s="220"/>
      <c r="F72" s="215"/>
      <c r="G72" s="217"/>
      <c r="H72" s="219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88" customFormat="1" ht="15.75" customHeight="1" x14ac:dyDescent="0.25">
      <c r="A73" s="222"/>
      <c r="B73" s="218"/>
      <c r="C73" s="219"/>
      <c r="D73" s="89" t="s">
        <v>18</v>
      </c>
      <c r="E73" s="220"/>
      <c r="F73" s="215"/>
      <c r="G73" s="217"/>
      <c r="H73" s="219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88" customFormat="1" ht="15.75" customHeight="1" x14ac:dyDescent="0.25">
      <c r="A74" s="222"/>
      <c r="B74" s="218"/>
      <c r="C74" s="219"/>
      <c r="D74" s="89" t="s">
        <v>58</v>
      </c>
      <c r="E74" s="220"/>
      <c r="F74" s="215"/>
      <c r="G74" s="217"/>
      <c r="H74" s="219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s="88" customFormat="1" ht="15.75" customHeight="1" x14ac:dyDescent="0.25">
      <c r="A75" s="222"/>
      <c r="B75" s="218"/>
      <c r="C75" s="219"/>
      <c r="D75" s="89" t="s">
        <v>26</v>
      </c>
      <c r="E75" s="220"/>
      <c r="F75" s="215"/>
      <c r="G75" s="217"/>
      <c r="H75" s="219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s="88" customFormat="1" ht="15.75" customHeight="1" x14ac:dyDescent="0.25">
      <c r="A76" s="222"/>
      <c r="B76" s="218"/>
      <c r="C76" s="219"/>
      <c r="D76" s="89" t="s">
        <v>59</v>
      </c>
      <c r="E76" s="220"/>
      <c r="F76" s="215"/>
      <c r="G76" s="217"/>
      <c r="H76" s="219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s="88" customFormat="1" ht="21" customHeight="1" x14ac:dyDescent="0.25">
      <c r="A77" s="222"/>
      <c r="B77" s="218"/>
      <c r="C77" s="219"/>
      <c r="D77" s="89" t="s">
        <v>60</v>
      </c>
      <c r="E77" s="220"/>
      <c r="F77" s="215"/>
      <c r="G77" s="217"/>
      <c r="H77" s="219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88" customFormat="1" ht="15.75" customHeight="1" x14ac:dyDescent="0.25">
      <c r="A78" s="222"/>
      <c r="B78" s="218"/>
      <c r="C78" s="219"/>
      <c r="D78" s="89" t="s">
        <v>61</v>
      </c>
      <c r="E78" s="220"/>
      <c r="F78" s="215"/>
      <c r="G78" s="217"/>
      <c r="H78" s="219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88" customFormat="1" ht="15.75" customHeight="1" x14ac:dyDescent="0.25">
      <c r="A79" s="222"/>
      <c r="B79" s="218"/>
      <c r="C79" s="219"/>
      <c r="D79" s="89" t="s">
        <v>36</v>
      </c>
      <c r="E79" s="220"/>
      <c r="F79" s="215"/>
      <c r="G79" s="217"/>
      <c r="H79" s="219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88" customFormat="1" ht="15.75" customHeight="1" x14ac:dyDescent="0.25">
      <c r="A80" s="222"/>
      <c r="B80" s="218"/>
      <c r="C80" s="219"/>
      <c r="D80" s="89" t="s">
        <v>17</v>
      </c>
      <c r="E80" s="220"/>
      <c r="F80" s="215"/>
      <c r="G80" s="217"/>
      <c r="H80" s="219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88" customFormat="1" ht="15.75" customHeight="1" x14ac:dyDescent="0.25">
      <c r="A81" s="222"/>
      <c r="B81" s="218"/>
      <c r="C81" s="219"/>
      <c r="D81" s="89" t="s">
        <v>63</v>
      </c>
      <c r="E81" s="220"/>
      <c r="F81" s="215"/>
      <c r="G81" s="217"/>
      <c r="H81" s="219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59.25" customHeight="1" x14ac:dyDescent="0.25">
      <c r="A82" s="120">
        <v>3</v>
      </c>
      <c r="B82" s="120" t="s">
        <v>64</v>
      </c>
      <c r="C82" s="156" t="s">
        <v>65</v>
      </c>
      <c r="D82" s="15" t="s">
        <v>66</v>
      </c>
      <c r="E82" s="214" t="s">
        <v>130</v>
      </c>
      <c r="F82" s="190">
        <v>5000</v>
      </c>
      <c r="G82" s="138" t="s">
        <v>62</v>
      </c>
      <c r="H82" s="12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40.5" customHeight="1" x14ac:dyDescent="0.25">
      <c r="A83" s="120"/>
      <c r="B83" s="120"/>
      <c r="C83" s="156"/>
      <c r="D83" s="10" t="s">
        <v>67</v>
      </c>
      <c r="E83" s="202"/>
      <c r="F83" s="145"/>
      <c r="G83" s="169"/>
      <c r="H83" s="16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33.75" customHeight="1" x14ac:dyDescent="0.25">
      <c r="A84" s="120"/>
      <c r="B84" s="120"/>
      <c r="C84" s="157"/>
      <c r="D84" s="10" t="s">
        <v>15</v>
      </c>
      <c r="E84" s="85" t="s">
        <v>135</v>
      </c>
      <c r="F84" s="71">
        <v>20000</v>
      </c>
      <c r="G84" s="31" t="s">
        <v>91</v>
      </c>
      <c r="H84" s="7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5.5" customHeight="1" x14ac:dyDescent="0.25">
      <c r="A85" s="120"/>
      <c r="B85" s="120"/>
      <c r="C85" s="178" t="s">
        <v>68</v>
      </c>
      <c r="D85" s="10" t="s">
        <v>69</v>
      </c>
      <c r="E85" s="173" t="s">
        <v>131</v>
      </c>
      <c r="F85" s="72">
        <v>27000</v>
      </c>
      <c r="G85" s="187" t="s">
        <v>87</v>
      </c>
      <c r="H85" s="12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8.75" customHeight="1" x14ac:dyDescent="0.25">
      <c r="A86" s="120"/>
      <c r="B86" s="120"/>
      <c r="C86" s="181"/>
      <c r="D86" s="10" t="s">
        <v>70</v>
      </c>
      <c r="E86" s="184"/>
      <c r="F86" s="72">
        <v>2760</v>
      </c>
      <c r="G86" s="139"/>
      <c r="H86" s="14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8.75" customHeight="1" x14ac:dyDescent="0.25">
      <c r="A87" s="120"/>
      <c r="B87" s="120"/>
      <c r="C87" s="181"/>
      <c r="D87" s="10" t="s">
        <v>71</v>
      </c>
      <c r="E87" s="174"/>
      <c r="F87" s="72">
        <v>3600</v>
      </c>
      <c r="G87" s="169"/>
      <c r="H87" s="16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4" customHeight="1" x14ac:dyDescent="0.25">
      <c r="A88" s="120"/>
      <c r="B88" s="120"/>
      <c r="C88" s="178" t="s">
        <v>72</v>
      </c>
      <c r="D88" s="10" t="s">
        <v>69</v>
      </c>
      <c r="E88" s="173" t="s">
        <v>131</v>
      </c>
      <c r="F88" s="72">
        <v>18000</v>
      </c>
      <c r="G88" s="187" t="s">
        <v>88</v>
      </c>
      <c r="H88" s="1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9.5" customHeight="1" x14ac:dyDescent="0.25">
      <c r="A89" s="120"/>
      <c r="B89" s="120"/>
      <c r="C89" s="181"/>
      <c r="D89" s="10" t="s">
        <v>70</v>
      </c>
      <c r="E89" s="174"/>
      <c r="F89" s="72">
        <v>1840</v>
      </c>
      <c r="G89" s="169"/>
      <c r="H89" s="16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9.5" customHeight="1" x14ac:dyDescent="0.25">
      <c r="A90" s="120"/>
      <c r="B90" s="120"/>
      <c r="C90" s="13" t="s">
        <v>73</v>
      </c>
      <c r="D90" s="10" t="s">
        <v>36</v>
      </c>
      <c r="E90" s="173" t="s">
        <v>131</v>
      </c>
      <c r="F90" s="144">
        <v>16500</v>
      </c>
      <c r="G90" s="187" t="s">
        <v>62</v>
      </c>
      <c r="H90" s="18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9.5" customHeight="1" x14ac:dyDescent="0.25">
      <c r="A91" s="120"/>
      <c r="B91" s="120"/>
      <c r="C91" s="84" t="s">
        <v>74</v>
      </c>
      <c r="D91" s="14" t="s">
        <v>36</v>
      </c>
      <c r="E91" s="174"/>
      <c r="F91" s="190"/>
      <c r="G91" s="169"/>
      <c r="H91" s="18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9.5" customHeight="1" x14ac:dyDescent="0.25">
      <c r="A92" s="120"/>
      <c r="B92" s="120"/>
      <c r="C92" s="84" t="s">
        <v>75</v>
      </c>
      <c r="D92" s="178" t="s">
        <v>76</v>
      </c>
      <c r="E92" s="155" t="s">
        <v>131</v>
      </c>
      <c r="F92" s="168">
        <f>140000-23200</f>
        <v>116800</v>
      </c>
      <c r="G92" s="197" t="s">
        <v>89</v>
      </c>
      <c r="H92" s="22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9.5" customHeight="1" x14ac:dyDescent="0.25">
      <c r="A93" s="120"/>
      <c r="B93" s="120"/>
      <c r="C93" s="84" t="s">
        <v>77</v>
      </c>
      <c r="D93" s="178"/>
      <c r="E93" s="156"/>
      <c r="F93" s="168"/>
      <c r="G93" s="198"/>
      <c r="H93" s="22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9.5" customHeight="1" x14ac:dyDescent="0.25">
      <c r="A94" s="120"/>
      <c r="B94" s="120"/>
      <c r="C94" s="84" t="s">
        <v>78</v>
      </c>
      <c r="D94" s="178"/>
      <c r="E94" s="156"/>
      <c r="F94" s="168"/>
      <c r="G94" s="198"/>
      <c r="H94" s="22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9.5" customHeight="1" x14ac:dyDescent="0.25">
      <c r="A95" s="120"/>
      <c r="B95" s="120"/>
      <c r="C95" s="84" t="s">
        <v>79</v>
      </c>
      <c r="D95" s="178"/>
      <c r="E95" s="156"/>
      <c r="F95" s="168"/>
      <c r="G95" s="198"/>
      <c r="H95" s="22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9.5" customHeight="1" x14ac:dyDescent="0.25">
      <c r="A96" s="120"/>
      <c r="B96" s="120"/>
      <c r="C96" s="84" t="s">
        <v>80</v>
      </c>
      <c r="D96" s="178"/>
      <c r="E96" s="156"/>
      <c r="F96" s="168"/>
      <c r="G96" s="198"/>
      <c r="H96" s="22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9.5" customHeight="1" x14ac:dyDescent="0.25">
      <c r="A97" s="120"/>
      <c r="B97" s="120"/>
      <c r="C97" s="84" t="s">
        <v>81</v>
      </c>
      <c r="D97" s="178"/>
      <c r="E97" s="156"/>
      <c r="F97" s="168"/>
      <c r="G97" s="198"/>
      <c r="H97" s="22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9.5" customHeight="1" x14ac:dyDescent="0.25">
      <c r="A98" s="120"/>
      <c r="B98" s="120"/>
      <c r="C98" s="84" t="s">
        <v>82</v>
      </c>
      <c r="D98" s="178"/>
      <c r="E98" s="157"/>
      <c r="F98" s="168"/>
      <c r="G98" s="196"/>
      <c r="H98" s="22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32.25" customHeight="1" x14ac:dyDescent="0.25">
      <c r="A99" s="119">
        <v>4</v>
      </c>
      <c r="B99" s="119" t="s">
        <v>2</v>
      </c>
      <c r="C99" s="13" t="s">
        <v>1</v>
      </c>
      <c r="D99" s="15" t="s">
        <v>139</v>
      </c>
      <c r="E99" s="173" t="s">
        <v>132</v>
      </c>
      <c r="F99" s="73">
        <v>1449</v>
      </c>
      <c r="G99" s="78" t="s">
        <v>140</v>
      </c>
      <c r="H99" s="22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34.5" customHeight="1" x14ac:dyDescent="0.25">
      <c r="A100" s="120"/>
      <c r="B100" s="120"/>
      <c r="C100" s="84" t="s">
        <v>83</v>
      </c>
      <c r="D100" s="15" t="s">
        <v>139</v>
      </c>
      <c r="E100" s="184"/>
      <c r="F100" s="74">
        <v>1449</v>
      </c>
      <c r="G100" s="78" t="s">
        <v>141</v>
      </c>
      <c r="H100" s="1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9.5" customHeight="1" x14ac:dyDescent="0.25">
      <c r="A101" s="120"/>
      <c r="B101" s="120"/>
      <c r="C101" s="84" t="s">
        <v>9</v>
      </c>
      <c r="D101" s="14" t="s">
        <v>15</v>
      </c>
      <c r="E101" s="174"/>
      <c r="F101" s="74">
        <v>8000</v>
      </c>
      <c r="G101" s="77" t="s">
        <v>23</v>
      </c>
      <c r="H101" s="1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9.5" customHeight="1" x14ac:dyDescent="0.25">
      <c r="A102" s="120"/>
      <c r="B102" s="120"/>
      <c r="C102" s="84" t="s">
        <v>95</v>
      </c>
      <c r="D102" s="205" t="s">
        <v>100</v>
      </c>
      <c r="E102" s="173" t="s">
        <v>132</v>
      </c>
      <c r="F102" s="160">
        <f>453445+200000</f>
        <v>653445</v>
      </c>
      <c r="G102" s="195" t="s">
        <v>101</v>
      </c>
      <c r="H102" s="18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9.5" customHeight="1" x14ac:dyDescent="0.25">
      <c r="A103" s="120"/>
      <c r="B103" s="120"/>
      <c r="C103" s="33" t="s">
        <v>96</v>
      </c>
      <c r="D103" s="206"/>
      <c r="E103" s="184"/>
      <c r="F103" s="161"/>
      <c r="G103" s="198"/>
      <c r="H103" s="19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9.5" customHeight="1" x14ac:dyDescent="0.25">
      <c r="A104" s="120"/>
      <c r="B104" s="120"/>
      <c r="C104" s="7" t="s">
        <v>97</v>
      </c>
      <c r="D104" s="206"/>
      <c r="E104" s="174"/>
      <c r="F104" s="162"/>
      <c r="G104" s="196"/>
      <c r="H104" s="18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9.5" customHeight="1" x14ac:dyDescent="0.25">
      <c r="A105" s="120"/>
      <c r="B105" s="120"/>
      <c r="C105" s="7" t="s">
        <v>98</v>
      </c>
      <c r="D105" s="206"/>
      <c r="E105" s="203" t="s">
        <v>132</v>
      </c>
      <c r="F105" s="193">
        <v>121925</v>
      </c>
      <c r="G105" s="195" t="s">
        <v>102</v>
      </c>
      <c r="H105" s="1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9.5" customHeight="1" x14ac:dyDescent="0.25">
      <c r="A106" s="120"/>
      <c r="B106" s="120"/>
      <c r="C106" s="7" t="s">
        <v>99</v>
      </c>
      <c r="D106" s="207"/>
      <c r="E106" s="204"/>
      <c r="F106" s="194"/>
      <c r="G106" s="196"/>
      <c r="H106" s="1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61.5" customHeight="1" x14ac:dyDescent="0.25">
      <c r="A107" s="58">
        <v>5</v>
      </c>
      <c r="B107" s="18" t="s">
        <v>148</v>
      </c>
      <c r="C107" s="13" t="s">
        <v>151</v>
      </c>
      <c r="D107" s="10"/>
      <c r="E107" s="10"/>
      <c r="F107" s="27">
        <f>31846+210+3270+530</f>
        <v>35856</v>
      </c>
      <c r="G107" s="63"/>
      <c r="H107" s="63" t="s">
        <v>194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33.75" customHeight="1" x14ac:dyDescent="0.3">
      <c r="A108" s="170" t="s">
        <v>136</v>
      </c>
      <c r="B108" s="171"/>
      <c r="C108" s="171"/>
      <c r="D108" s="171"/>
      <c r="E108" s="172"/>
      <c r="F108" s="46">
        <f>SUM(F5:F107)</f>
        <v>2475974</v>
      </c>
      <c r="G108" s="20"/>
      <c r="H108" s="2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5">
      <c r="A110" s="2"/>
      <c r="B110" s="2"/>
      <c r="C110" s="2"/>
      <c r="D110" s="2"/>
      <c r="E110" s="2"/>
      <c r="F110" s="4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5">
      <c r="A112" s="2"/>
      <c r="B112" s="2"/>
      <c r="C112" s="2"/>
      <c r="D112" s="2"/>
      <c r="E112" s="2"/>
      <c r="F112" s="4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F114" s="109"/>
    </row>
    <row r="118" spans="1:24" x14ac:dyDescent="0.25">
      <c r="F118" s="109"/>
    </row>
    <row r="126" spans="1:24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</sheetData>
  <mergeCells count="86">
    <mergeCell ref="A71:A81"/>
    <mergeCell ref="A108:E108"/>
    <mergeCell ref="H92:H99"/>
    <mergeCell ref="F102:F104"/>
    <mergeCell ref="G102:G104"/>
    <mergeCell ref="H102:H104"/>
    <mergeCell ref="E105:E106"/>
    <mergeCell ref="F105:F106"/>
    <mergeCell ref="G105:G106"/>
    <mergeCell ref="A99:A106"/>
    <mergeCell ref="B99:B106"/>
    <mergeCell ref="E99:E101"/>
    <mergeCell ref="D102:D106"/>
    <mergeCell ref="E102:E104"/>
    <mergeCell ref="E90:E91"/>
    <mergeCell ref="D92:D98"/>
    <mergeCell ref="E92:E98"/>
    <mergeCell ref="F92:F98"/>
    <mergeCell ref="G92:G98"/>
    <mergeCell ref="B71:B81"/>
    <mergeCell ref="C88:C89"/>
    <mergeCell ref="E88:E89"/>
    <mergeCell ref="G88:G89"/>
    <mergeCell ref="H88:H89"/>
    <mergeCell ref="F90:F91"/>
    <mergeCell ref="G90:G91"/>
    <mergeCell ref="H90:H91"/>
    <mergeCell ref="F71:F81"/>
    <mergeCell ref="G71:G81"/>
    <mergeCell ref="H71:H81"/>
    <mergeCell ref="A82:A98"/>
    <mergeCell ref="B82:B98"/>
    <mergeCell ref="C82:C84"/>
    <mergeCell ref="E82:E83"/>
    <mergeCell ref="F82:F83"/>
    <mergeCell ref="G82:G83"/>
    <mergeCell ref="H82:H83"/>
    <mergeCell ref="C71:C81"/>
    <mergeCell ref="E71:E81"/>
    <mergeCell ref="C85:C87"/>
    <mergeCell ref="E85:E87"/>
    <mergeCell ref="G85:G87"/>
    <mergeCell ref="H85:H87"/>
    <mergeCell ref="C62:C65"/>
    <mergeCell ref="E63:E69"/>
    <mergeCell ref="F63:F69"/>
    <mergeCell ref="G63:G69"/>
    <mergeCell ref="H63:H69"/>
    <mergeCell ref="C66:C69"/>
    <mergeCell ref="G60:G61"/>
    <mergeCell ref="H60:H61"/>
    <mergeCell ref="G43:G59"/>
    <mergeCell ref="H43:H59"/>
    <mergeCell ref="C49:C52"/>
    <mergeCell ref="E49:E59"/>
    <mergeCell ref="C53:C59"/>
    <mergeCell ref="F43:F59"/>
    <mergeCell ref="C43:C48"/>
    <mergeCell ref="E43:E48"/>
    <mergeCell ref="C60:C61"/>
    <mergeCell ref="E60:E61"/>
    <mergeCell ref="F60:F61"/>
    <mergeCell ref="F18:F42"/>
    <mergeCell ref="G18:G42"/>
    <mergeCell ref="H18:H42"/>
    <mergeCell ref="E25:E31"/>
    <mergeCell ref="C26:C33"/>
    <mergeCell ref="E32:E33"/>
    <mergeCell ref="C34:C40"/>
    <mergeCell ref="E34:E42"/>
    <mergeCell ref="A1:H1"/>
    <mergeCell ref="A5:A70"/>
    <mergeCell ref="B5:B70"/>
    <mergeCell ref="C5:C14"/>
    <mergeCell ref="E5:E14"/>
    <mergeCell ref="F5:F11"/>
    <mergeCell ref="G5:G11"/>
    <mergeCell ref="H5:H14"/>
    <mergeCell ref="C15:C17"/>
    <mergeCell ref="E15:E17"/>
    <mergeCell ref="A2:H2"/>
    <mergeCell ref="F15:F16"/>
    <mergeCell ref="G15:G16"/>
    <mergeCell ref="H15:H16"/>
    <mergeCell ref="C18:C25"/>
    <mergeCell ref="E18:E24"/>
  </mergeCells>
  <pageMargins left="0.7" right="0.7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2"/>
  <sheetViews>
    <sheetView tabSelected="1" workbookViewId="0">
      <selection activeCell="B3" sqref="B3"/>
    </sheetView>
  </sheetViews>
  <sheetFormatPr defaultColWidth="14.42578125" defaultRowHeight="15" x14ac:dyDescent="0.25"/>
  <cols>
    <col min="1" max="1" width="7.5703125" style="61" customWidth="1"/>
    <col min="2" max="2" width="16.28515625" style="61" customWidth="1"/>
    <col min="3" max="3" width="24.7109375" style="61" customWidth="1"/>
    <col min="4" max="4" width="34.42578125" style="61" customWidth="1"/>
    <col min="5" max="5" width="21.28515625" style="61" customWidth="1"/>
    <col min="6" max="6" width="18" style="61" customWidth="1"/>
    <col min="7" max="7" width="47.85546875" style="61" customWidth="1"/>
    <col min="8" max="8" width="21.85546875" style="61" customWidth="1"/>
    <col min="9" max="9" width="18.28515625" style="61" customWidth="1"/>
    <col min="10" max="22" width="8.7109375" style="61" customWidth="1"/>
    <col min="23" max="16384" width="14.42578125" style="61"/>
  </cols>
  <sheetData>
    <row r="1" spans="1:24" ht="28.5" customHeight="1" x14ac:dyDescent="0.25">
      <c r="A1" s="122" t="s">
        <v>165</v>
      </c>
      <c r="B1" s="123"/>
      <c r="C1" s="123"/>
      <c r="D1" s="123"/>
      <c r="E1" s="123"/>
      <c r="F1" s="123"/>
      <c r="G1" s="1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28.5" customHeight="1" x14ac:dyDescent="0.25">
      <c r="A2" s="226" t="s">
        <v>196</v>
      </c>
      <c r="B2" s="226"/>
      <c r="C2" s="226"/>
      <c r="D2" s="226"/>
      <c r="E2" s="226"/>
      <c r="F2" s="226"/>
      <c r="G2" s="2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45" x14ac:dyDescent="0.25">
      <c r="A5" s="102" t="s">
        <v>31</v>
      </c>
      <c r="B5" s="102" t="s">
        <v>0</v>
      </c>
      <c r="C5" s="103" t="s">
        <v>85</v>
      </c>
      <c r="D5" s="104" t="s">
        <v>13</v>
      </c>
      <c r="E5" s="105" t="s">
        <v>186</v>
      </c>
      <c r="F5" s="106" t="s">
        <v>84</v>
      </c>
      <c r="G5" s="106" t="s">
        <v>197</v>
      </c>
      <c r="H5" s="106" t="s">
        <v>32</v>
      </c>
      <c r="I5" s="240" t="s">
        <v>200</v>
      </c>
      <c r="J5" s="2" t="s">
        <v>198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0" x14ac:dyDescent="0.25">
      <c r="A6" s="119">
        <v>1</v>
      </c>
      <c r="B6" s="201" t="s">
        <v>5</v>
      </c>
      <c r="C6" s="224" t="s">
        <v>6</v>
      </c>
      <c r="D6" s="101" t="s">
        <v>168</v>
      </c>
      <c r="E6" s="85" t="s">
        <v>159</v>
      </c>
      <c r="F6" s="113">
        <v>29648</v>
      </c>
      <c r="G6" s="113"/>
      <c r="H6" s="225" t="s">
        <v>162</v>
      </c>
      <c r="I6" s="2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45" x14ac:dyDescent="0.25">
      <c r="A7" s="120"/>
      <c r="B7" s="214"/>
      <c r="C7" s="224"/>
      <c r="D7" s="101" t="s">
        <v>169</v>
      </c>
      <c r="E7" s="85" t="s">
        <v>160</v>
      </c>
      <c r="F7" s="113">
        <f>94209+345433</f>
        <v>439642</v>
      </c>
      <c r="G7" s="113" t="s">
        <v>220</v>
      </c>
      <c r="H7" s="225"/>
      <c r="I7" s="2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45" x14ac:dyDescent="0.25">
      <c r="A8" s="120"/>
      <c r="B8" s="214"/>
      <c r="C8" s="96" t="s">
        <v>3</v>
      </c>
      <c r="D8" s="98" t="s">
        <v>170</v>
      </c>
      <c r="E8" s="96" t="s">
        <v>193</v>
      </c>
      <c r="F8" s="116">
        <f>360000+360000+180000+180000</f>
        <v>1080000</v>
      </c>
      <c r="G8" s="116" t="s">
        <v>224</v>
      </c>
      <c r="H8" s="81" t="s">
        <v>192</v>
      </c>
      <c r="I8" s="2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0" x14ac:dyDescent="0.25">
      <c r="A9" s="120"/>
      <c r="B9" s="214"/>
      <c r="C9" s="96" t="s">
        <v>155</v>
      </c>
      <c r="D9" s="98" t="s">
        <v>171</v>
      </c>
      <c r="E9" s="99" t="s">
        <v>161</v>
      </c>
      <c r="F9" s="114">
        <f>29905+2000</f>
        <v>31905</v>
      </c>
      <c r="G9" s="114"/>
      <c r="H9" s="100" t="s">
        <v>163</v>
      </c>
      <c r="I9" s="2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0" x14ac:dyDescent="0.25">
      <c r="A10" s="120"/>
      <c r="B10" s="214"/>
      <c r="C10" s="96" t="s">
        <v>108</v>
      </c>
      <c r="D10" s="98" t="s">
        <v>182</v>
      </c>
      <c r="E10" s="227" t="s">
        <v>181</v>
      </c>
      <c r="F10" s="97">
        <v>8565</v>
      </c>
      <c r="G10" s="97"/>
      <c r="H10" s="81" t="s">
        <v>145</v>
      </c>
      <c r="I10" s="24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0" x14ac:dyDescent="0.25">
      <c r="A11" s="121"/>
      <c r="B11" s="202"/>
      <c r="C11" s="96" t="s">
        <v>4</v>
      </c>
      <c r="D11" s="98" t="s">
        <v>183</v>
      </c>
      <c r="E11" s="228"/>
      <c r="F11" s="97">
        <v>78630</v>
      </c>
      <c r="G11" s="97"/>
      <c r="H11" s="81" t="s">
        <v>146</v>
      </c>
      <c r="I11" s="24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88" customFormat="1" ht="15.75" customHeight="1" x14ac:dyDescent="0.25">
      <c r="A12" s="90">
        <v>2</v>
      </c>
      <c r="B12" s="221" t="s">
        <v>54</v>
      </c>
      <c r="C12" s="231" t="s">
        <v>156</v>
      </c>
      <c r="D12" s="91" t="s">
        <v>184</v>
      </c>
      <c r="E12" s="220" t="s">
        <v>157</v>
      </c>
      <c r="F12" s="92">
        <v>40110</v>
      </c>
      <c r="G12" s="88" t="s">
        <v>223</v>
      </c>
      <c r="H12" s="232" t="s">
        <v>164</v>
      </c>
      <c r="I12" s="243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88" customFormat="1" ht="15.75" customHeight="1" x14ac:dyDescent="0.25">
      <c r="A13" s="110"/>
      <c r="B13" s="233"/>
      <c r="C13" s="231"/>
      <c r="D13" s="91" t="s">
        <v>158</v>
      </c>
      <c r="E13" s="220"/>
      <c r="F13" s="92">
        <v>100350</v>
      </c>
      <c r="G13" s="92" t="s">
        <v>221</v>
      </c>
      <c r="H13" s="232"/>
      <c r="I13" s="243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s="88" customFormat="1" ht="15.75" customHeight="1" x14ac:dyDescent="0.25">
      <c r="A14" s="119">
        <v>3</v>
      </c>
      <c r="B14" s="119" t="s">
        <v>64</v>
      </c>
      <c r="C14" s="155" t="s">
        <v>115</v>
      </c>
      <c r="D14" s="32" t="s">
        <v>116</v>
      </c>
      <c r="E14" s="155" t="s">
        <v>166</v>
      </c>
      <c r="F14" s="113">
        <f>180800+23200</f>
        <v>204000</v>
      </c>
      <c r="G14" s="88" t="s">
        <v>223</v>
      </c>
      <c r="H14" s="64" t="s">
        <v>118</v>
      </c>
      <c r="I14" s="244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30" x14ac:dyDescent="0.25">
      <c r="A15" s="120"/>
      <c r="B15" s="120"/>
      <c r="C15" s="156"/>
      <c r="D15" s="38" t="s">
        <v>117</v>
      </c>
      <c r="E15" s="156"/>
      <c r="F15" s="113">
        <v>504000</v>
      </c>
      <c r="G15" s="92" t="s">
        <v>221</v>
      </c>
      <c r="H15" s="64" t="s">
        <v>119</v>
      </c>
      <c r="I15" s="2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 x14ac:dyDescent="0.25">
      <c r="A16" s="121"/>
      <c r="B16" s="121"/>
      <c r="C16" s="157"/>
      <c r="D16" s="32" t="s">
        <v>137</v>
      </c>
      <c r="E16" s="157"/>
      <c r="F16" s="113">
        <f>202000+2000-12000</f>
        <v>192000</v>
      </c>
      <c r="G16" s="113" t="s">
        <v>222</v>
      </c>
      <c r="H16" s="65" t="s">
        <v>138</v>
      </c>
      <c r="I16" s="24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0" x14ac:dyDescent="0.25">
      <c r="A17" s="230">
        <v>4</v>
      </c>
      <c r="B17" s="230" t="s">
        <v>2</v>
      </c>
      <c r="C17" s="178" t="s">
        <v>1</v>
      </c>
      <c r="D17" s="98" t="s">
        <v>172</v>
      </c>
      <c r="E17" s="137" t="s">
        <v>133</v>
      </c>
      <c r="F17" s="70">
        <v>5095</v>
      </c>
      <c r="G17" s="70"/>
      <c r="H17" s="229" t="s">
        <v>142</v>
      </c>
      <c r="I17" s="24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45" x14ac:dyDescent="0.25">
      <c r="A18" s="230"/>
      <c r="B18" s="230"/>
      <c r="C18" s="178"/>
      <c r="D18" s="98" t="s">
        <v>173</v>
      </c>
      <c r="E18" s="137"/>
      <c r="F18" s="115">
        <f>228000+228000</f>
        <v>456000</v>
      </c>
      <c r="G18" s="115" t="s">
        <v>201</v>
      </c>
      <c r="H18" s="229"/>
      <c r="I18" s="24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0" x14ac:dyDescent="0.25">
      <c r="A19" s="230"/>
      <c r="B19" s="230"/>
      <c r="C19" s="178" t="s">
        <v>8</v>
      </c>
      <c r="D19" s="10" t="s">
        <v>174</v>
      </c>
      <c r="E19" s="137" t="s">
        <v>133</v>
      </c>
      <c r="F19" s="27">
        <v>10020</v>
      </c>
      <c r="G19" s="27"/>
      <c r="H19" s="108" t="s">
        <v>143</v>
      </c>
      <c r="I19" s="24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0" x14ac:dyDescent="0.25">
      <c r="A20" s="230"/>
      <c r="B20" s="230"/>
      <c r="C20" s="178"/>
      <c r="D20" s="10" t="s">
        <v>175</v>
      </c>
      <c r="E20" s="137"/>
      <c r="F20" s="27">
        <v>5800</v>
      </c>
      <c r="G20" s="27"/>
      <c r="H20" s="108" t="s">
        <v>144</v>
      </c>
      <c r="I20" s="24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4.75" customHeight="1" x14ac:dyDescent="0.25">
      <c r="A21" s="237" t="s">
        <v>176</v>
      </c>
      <c r="B21" s="238"/>
      <c r="C21" s="238"/>
      <c r="D21" s="111"/>
      <c r="E21" s="111"/>
      <c r="F21" s="111"/>
      <c r="G21" s="111"/>
      <c r="H21" s="112"/>
      <c r="I21" s="24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 x14ac:dyDescent="0.25">
      <c r="A22" s="119">
        <v>5</v>
      </c>
      <c r="B22" s="119" t="s">
        <v>5</v>
      </c>
      <c r="C22" s="80" t="s">
        <v>11</v>
      </c>
      <c r="D22" s="10" t="s">
        <v>177</v>
      </c>
      <c r="E22" s="85" t="s">
        <v>150</v>
      </c>
      <c r="F22" s="27">
        <v>754201</v>
      </c>
      <c r="G22" s="27" t="s">
        <v>225</v>
      </c>
      <c r="H22" s="108" t="s">
        <v>188</v>
      </c>
      <c r="I22" s="24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 x14ac:dyDescent="0.25">
      <c r="A23" s="121"/>
      <c r="B23" s="121"/>
      <c r="C23" s="80" t="s">
        <v>103</v>
      </c>
      <c r="D23" s="10" t="s">
        <v>190</v>
      </c>
      <c r="E23" s="85" t="s">
        <v>187</v>
      </c>
      <c r="F23" s="27">
        <f>47000*10</f>
        <v>470000</v>
      </c>
      <c r="G23" s="27" t="s">
        <v>226</v>
      </c>
      <c r="H23" s="108" t="s">
        <v>191</v>
      </c>
      <c r="I23" s="24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77.25" customHeight="1" x14ac:dyDescent="0.25">
      <c r="A24" s="58">
        <v>6</v>
      </c>
      <c r="B24" s="58" t="s">
        <v>2</v>
      </c>
      <c r="C24" s="80" t="s">
        <v>9</v>
      </c>
      <c r="D24" s="10" t="s">
        <v>178</v>
      </c>
      <c r="E24" s="85" t="s">
        <v>150</v>
      </c>
      <c r="F24" s="27">
        <v>1090816</v>
      </c>
      <c r="G24" s="239" t="s">
        <v>199</v>
      </c>
      <c r="H24" s="108" t="s">
        <v>189</v>
      </c>
      <c r="I24" s="24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33.75" customHeight="1" x14ac:dyDescent="0.3">
      <c r="A25" s="234" t="s">
        <v>136</v>
      </c>
      <c r="B25" s="235"/>
      <c r="C25" s="235"/>
      <c r="D25" s="235"/>
      <c r="E25" s="236"/>
      <c r="F25" s="107">
        <f>SUM(F6:F24)</f>
        <v>5500782</v>
      </c>
      <c r="G25" s="107"/>
      <c r="H25" s="20"/>
      <c r="I25" s="24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5.75" customHeight="1" x14ac:dyDescent="0.25">
      <c r="A27" s="2" t="s">
        <v>227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26.25" customHeight="1" thickBot="1" x14ac:dyDescent="0.3">
      <c r="A28" s="2" t="s">
        <v>198</v>
      </c>
      <c r="C28" s="249" t="s">
        <v>198</v>
      </c>
      <c r="D28"/>
      <c r="E28"/>
      <c r="F28"/>
      <c r="G28" s="4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5.75" thickBot="1" x14ac:dyDescent="0.3">
      <c r="B29" s="250" t="s">
        <v>0</v>
      </c>
      <c r="C29" s="251" t="s">
        <v>202</v>
      </c>
      <c r="D29" s="251" t="s">
        <v>203</v>
      </c>
      <c r="E29" s="251" t="s">
        <v>204</v>
      </c>
      <c r="F29" s="251" t="s">
        <v>205</v>
      </c>
    </row>
    <row r="30" spans="1:24" ht="15.75" thickBot="1" x14ac:dyDescent="0.3">
      <c r="B30" s="252"/>
      <c r="C30" s="253"/>
      <c r="D30" s="253"/>
      <c r="E30" s="254"/>
      <c r="F30" s="253"/>
    </row>
    <row r="31" spans="1:24" x14ac:dyDescent="0.25">
      <c r="B31" s="259" t="s">
        <v>2</v>
      </c>
      <c r="C31" s="259" t="s">
        <v>9</v>
      </c>
      <c r="D31" s="259">
        <v>23</v>
      </c>
      <c r="E31" s="259">
        <v>20</v>
      </c>
      <c r="F31" s="261" t="s">
        <v>206</v>
      </c>
    </row>
    <row r="32" spans="1:24" ht="15.75" thickBot="1" x14ac:dyDescent="0.3">
      <c r="B32" s="260"/>
      <c r="C32" s="260"/>
      <c r="D32" s="260"/>
      <c r="E32" s="260"/>
      <c r="F32" s="262"/>
    </row>
    <row r="33" spans="2:7" ht="15.75" thickBot="1" x14ac:dyDescent="0.3">
      <c r="B33" s="252"/>
      <c r="C33" s="253"/>
      <c r="D33" s="254"/>
      <c r="E33" s="254"/>
      <c r="F33" s="253"/>
    </row>
    <row r="34" spans="2:7" ht="44.25" customHeight="1" x14ac:dyDescent="0.25">
      <c r="B34" s="259" t="s">
        <v>5</v>
      </c>
      <c r="C34" s="256"/>
      <c r="D34" s="259">
        <v>12</v>
      </c>
      <c r="E34" s="255"/>
      <c r="F34" s="261" t="s">
        <v>208</v>
      </c>
    </row>
    <row r="35" spans="2:7" ht="15.75" thickBot="1" x14ac:dyDescent="0.3">
      <c r="B35" s="258"/>
      <c r="C35" s="253" t="s">
        <v>207</v>
      </c>
      <c r="D35" s="260"/>
      <c r="E35" s="254">
        <v>12</v>
      </c>
      <c r="F35" s="262"/>
    </row>
    <row r="36" spans="2:7" ht="59.25" customHeight="1" x14ac:dyDescent="0.25">
      <c r="B36" s="258"/>
      <c r="C36" s="256"/>
      <c r="D36" s="259">
        <v>2</v>
      </c>
      <c r="E36" s="255"/>
      <c r="F36" s="259" t="s">
        <v>210</v>
      </c>
      <c r="G36" s="109"/>
    </row>
    <row r="37" spans="2:7" ht="15.75" thickBot="1" x14ac:dyDescent="0.3">
      <c r="B37" s="258"/>
      <c r="C37" s="253" t="s">
        <v>209</v>
      </c>
      <c r="D37" s="260"/>
      <c r="E37" s="254" t="s">
        <v>151</v>
      </c>
      <c r="F37" s="260"/>
    </row>
    <row r="38" spans="2:7" ht="75.75" thickBot="1" x14ac:dyDescent="0.3">
      <c r="B38" s="258"/>
      <c r="C38" s="253" t="s">
        <v>211</v>
      </c>
      <c r="D38" s="254">
        <v>6</v>
      </c>
      <c r="E38" s="254">
        <v>1</v>
      </c>
      <c r="F38" s="253" t="s">
        <v>212</v>
      </c>
    </row>
    <row r="39" spans="2:7" ht="45.75" thickBot="1" x14ac:dyDescent="0.3">
      <c r="B39" s="258"/>
      <c r="C39" s="253" t="s">
        <v>213</v>
      </c>
      <c r="D39" s="254">
        <v>5</v>
      </c>
      <c r="E39" s="254">
        <v>1</v>
      </c>
      <c r="F39" s="253" t="s">
        <v>214</v>
      </c>
    </row>
    <row r="40" spans="2:7" ht="75.75" thickBot="1" x14ac:dyDescent="0.3">
      <c r="B40" s="258"/>
      <c r="C40" s="253" t="s">
        <v>215</v>
      </c>
      <c r="D40" s="254">
        <v>10</v>
      </c>
      <c r="E40" s="254">
        <v>7</v>
      </c>
      <c r="F40" s="253" t="s">
        <v>216</v>
      </c>
    </row>
    <row r="41" spans="2:7" ht="29.25" customHeight="1" x14ac:dyDescent="0.25">
      <c r="B41" s="258"/>
      <c r="C41" s="261" t="s">
        <v>35</v>
      </c>
      <c r="D41" s="259">
        <v>22</v>
      </c>
      <c r="E41" s="256"/>
      <c r="F41" s="261" t="s">
        <v>217</v>
      </c>
    </row>
    <row r="42" spans="2:7" ht="15.75" thickBot="1" x14ac:dyDescent="0.3">
      <c r="B42" s="260"/>
      <c r="C42" s="262"/>
      <c r="D42" s="260"/>
      <c r="E42" s="254" t="s">
        <v>151</v>
      </c>
      <c r="F42" s="262"/>
    </row>
    <row r="43" spans="2:7" ht="29.25" customHeight="1" x14ac:dyDescent="0.25">
      <c r="B43" s="261"/>
      <c r="C43" s="261" t="s">
        <v>218</v>
      </c>
      <c r="D43" s="259">
        <v>20</v>
      </c>
      <c r="E43" s="255"/>
      <c r="F43" s="261" t="s">
        <v>217</v>
      </c>
    </row>
    <row r="44" spans="2:7" ht="15.75" thickBot="1" x14ac:dyDescent="0.3">
      <c r="B44" s="262"/>
      <c r="C44" s="262"/>
      <c r="D44" s="260"/>
      <c r="E44" s="254" t="s">
        <v>151</v>
      </c>
      <c r="F44" s="262"/>
    </row>
    <row r="45" spans="2:7" x14ac:dyDescent="0.25">
      <c r="B45" s="261"/>
      <c r="C45" s="264" t="s">
        <v>219</v>
      </c>
      <c r="D45" s="264">
        <v>100</v>
      </c>
      <c r="E45" s="255"/>
      <c r="F45" s="259"/>
    </row>
    <row r="46" spans="2:7" x14ac:dyDescent="0.25">
      <c r="B46" s="263"/>
      <c r="C46" s="265"/>
      <c r="D46" s="265"/>
      <c r="E46" s="257">
        <v>41</v>
      </c>
      <c r="F46" s="258"/>
    </row>
    <row r="47" spans="2:7" ht="15.75" thickBot="1" x14ac:dyDescent="0.3">
      <c r="B47" s="262"/>
      <c r="C47" s="266"/>
      <c r="D47" s="266"/>
      <c r="E47" s="254"/>
      <c r="F47" s="260"/>
    </row>
    <row r="48" spans="2:7" x14ac:dyDescent="0.25">
      <c r="B48" s="267"/>
      <c r="C48"/>
      <c r="D48"/>
      <c r="E48"/>
      <c r="F48"/>
    </row>
    <row r="137" spans="1:22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</sheetData>
  <mergeCells count="47">
    <mergeCell ref="B43:B44"/>
    <mergeCell ref="C43:C44"/>
    <mergeCell ref="D43:D44"/>
    <mergeCell ref="F43:F44"/>
    <mergeCell ref="B45:B47"/>
    <mergeCell ref="C45:C47"/>
    <mergeCell ref="D45:D47"/>
    <mergeCell ref="F45:F47"/>
    <mergeCell ref="B34:B42"/>
    <mergeCell ref="D34:D35"/>
    <mergeCell ref="F34:F35"/>
    <mergeCell ref="D36:D37"/>
    <mergeCell ref="F36:F37"/>
    <mergeCell ref="C41:C42"/>
    <mergeCell ref="D41:D42"/>
    <mergeCell ref="F41:F42"/>
    <mergeCell ref="B31:B32"/>
    <mergeCell ref="C31:C32"/>
    <mergeCell ref="D31:D32"/>
    <mergeCell ref="E31:E32"/>
    <mergeCell ref="F31:F32"/>
    <mergeCell ref="B12:B13"/>
    <mergeCell ref="B6:B11"/>
    <mergeCell ref="A6:A11"/>
    <mergeCell ref="A22:A23"/>
    <mergeCell ref="A25:E25"/>
    <mergeCell ref="A14:A16"/>
    <mergeCell ref="B14:B16"/>
    <mergeCell ref="A21:C21"/>
    <mergeCell ref="B22:B23"/>
    <mergeCell ref="C14:C16"/>
    <mergeCell ref="E14:E16"/>
    <mergeCell ref="C12:C13"/>
    <mergeCell ref="E12:E13"/>
    <mergeCell ref="H12:H13"/>
    <mergeCell ref="C17:C18"/>
    <mergeCell ref="E17:E18"/>
    <mergeCell ref="H17:H18"/>
    <mergeCell ref="A17:A20"/>
    <mergeCell ref="B17:B20"/>
    <mergeCell ref="C19:C20"/>
    <mergeCell ref="E19:E20"/>
    <mergeCell ref="C6:C7"/>
    <mergeCell ref="H6:H7"/>
    <mergeCell ref="A1:G1"/>
    <mergeCell ref="A2:G2"/>
    <mergeCell ref="E10:E11"/>
  </mergeCells>
  <pageMargins left="0.7" right="0.7" top="0.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Relief Projects</vt:lpstr>
      <vt:lpstr>Rehab Projects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2019-08-26T01:53:49Z</dcterms:modified>
</cp:coreProperties>
</file>